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moran/code/worldmrio_astro/public/"/>
    </mc:Choice>
  </mc:AlternateContent>
  <xr:revisionPtr revIDLastSave="0" documentId="13_ncr:1_{4B16958C-A2DA-3C40-B197-F7D28445EFC8}" xr6:coauthVersionLast="47" xr6:coauthVersionMax="47" xr10:uidLastSave="{00000000-0000-0000-0000-000000000000}"/>
  <bookViews>
    <workbookView xWindow="0" yWindow="600" windowWidth="23220" windowHeight="13340" tabRatio="500" firstSheet="1" activeTab="5" xr2:uid="{00000000-000D-0000-FFFF-FFFF00000000}"/>
  </bookViews>
  <sheets>
    <sheet name="Full Eora MRIO Layout" sheetId="6" r:id="rId1"/>
    <sheet name="M vs TYV layout" sheetId="7" r:id="rId2"/>
    <sheet name="MRIO Matrix Names" sheetId="5" r:id="rId3"/>
    <sheet name="Individual Country Table Layout" sheetId="4" r:id="rId4"/>
    <sheet name="Dummy MRIO" sheetId="1" r:id="rId5"/>
    <sheet name="Sector classifications" sheetId="3" r:id="rId6"/>
    <sheet name="Using Trade Masks" sheetId="2" r:id="rId7"/>
  </sheets>
  <definedNames>
    <definedName name="_xlnm._FilterDatabase" localSheetId="2" hidden="1">'MRIO Matrix Names'!$B$9:$D$9</definedName>
    <definedName name="_xlnm.Print_Area" localSheetId="2">'MRIO Matrix Names'!$A$1:$K$9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5" i="2" l="1"/>
  <c r="Q5" i="2"/>
  <c r="R5" i="2"/>
  <c r="S5" i="2"/>
  <c r="P24" i="2"/>
  <c r="Q24" i="2"/>
  <c r="AG39" i="2"/>
  <c r="P6" i="2"/>
  <c r="Q6" i="2"/>
  <c r="R6" i="2"/>
  <c r="S6" i="2"/>
  <c r="P25" i="2"/>
  <c r="Q25" i="2"/>
  <c r="P7" i="2"/>
  <c r="Q7" i="2"/>
  <c r="R7" i="2"/>
  <c r="S7" i="2"/>
  <c r="P26" i="2"/>
  <c r="Q26" i="2"/>
  <c r="AG41" i="2" s="1"/>
  <c r="P8" i="2"/>
  <c r="Q8" i="2"/>
  <c r="R8" i="2"/>
  <c r="S8" i="2"/>
  <c r="AG42" i="2" s="1"/>
  <c r="P27" i="2"/>
  <c r="Q27" i="2"/>
  <c r="P9" i="2"/>
  <c r="Q9" i="2"/>
  <c r="R9" i="2"/>
  <c r="S9" i="2"/>
  <c r="S18" i="2" s="1"/>
  <c r="P28" i="2"/>
  <c r="Q28" i="2"/>
  <c r="P10" i="2"/>
  <c r="Q10" i="2"/>
  <c r="R10" i="2"/>
  <c r="AG44" i="2" s="1"/>
  <c r="S10" i="2"/>
  <c r="P29" i="2"/>
  <c r="Q29" i="2"/>
  <c r="P11" i="2"/>
  <c r="Q11" i="2"/>
  <c r="R11" i="2"/>
  <c r="S11" i="2"/>
  <c r="P30" i="2"/>
  <c r="Q30" i="2"/>
  <c r="P12" i="2"/>
  <c r="AG46" i="2" s="1"/>
  <c r="Q12" i="2"/>
  <c r="R12" i="2"/>
  <c r="S12" i="2"/>
  <c r="P31" i="2"/>
  <c r="Q31" i="2"/>
  <c r="P13" i="2"/>
  <c r="Q13" i="2"/>
  <c r="R13" i="2"/>
  <c r="S13" i="2"/>
  <c r="P32" i="2"/>
  <c r="Q32" i="2"/>
  <c r="P14" i="2"/>
  <c r="Q14" i="2"/>
  <c r="R14" i="2"/>
  <c r="S14" i="2"/>
  <c r="P33" i="2"/>
  <c r="Q33" i="2"/>
  <c r="P15" i="2"/>
  <c r="AC15" i="2" s="1"/>
  <c r="Q15" i="2"/>
  <c r="R15" i="2"/>
  <c r="S15" i="2"/>
  <c r="P34" i="2"/>
  <c r="Q34" i="2"/>
  <c r="AG49" i="2" s="1"/>
  <c r="P16" i="2"/>
  <c r="Q16" i="2"/>
  <c r="R16" i="2"/>
  <c r="S16" i="2"/>
  <c r="P35" i="2"/>
  <c r="Q35" i="2"/>
  <c r="AC35" i="2" s="1"/>
  <c r="T5" i="2"/>
  <c r="U5" i="2"/>
  <c r="V5" i="2"/>
  <c r="W5" i="2"/>
  <c r="R24" i="2"/>
  <c r="R38" i="2" s="1"/>
  <c r="S24" i="2"/>
  <c r="T6" i="2"/>
  <c r="U6" i="2"/>
  <c r="V6" i="2"/>
  <c r="W6" i="2"/>
  <c r="R25" i="2"/>
  <c r="S25" i="2"/>
  <c r="T7" i="2"/>
  <c r="U7" i="2"/>
  <c r="V7" i="2"/>
  <c r="W7" i="2"/>
  <c r="AC7" i="2" s="1"/>
  <c r="R26" i="2"/>
  <c r="S26" i="2"/>
  <c r="T8" i="2"/>
  <c r="AH42" i="2" s="1"/>
  <c r="U8" i="2"/>
  <c r="V8" i="2"/>
  <c r="W8" i="2"/>
  <c r="R27" i="2"/>
  <c r="S27" i="2"/>
  <c r="T9" i="2"/>
  <c r="U9" i="2"/>
  <c r="V9" i="2"/>
  <c r="W9" i="2"/>
  <c r="R28" i="2"/>
  <c r="S28" i="2"/>
  <c r="T10" i="2"/>
  <c r="U10" i="2"/>
  <c r="V10" i="2"/>
  <c r="W10" i="2"/>
  <c r="R29" i="2"/>
  <c r="S29" i="2"/>
  <c r="T11" i="2"/>
  <c r="U11" i="2"/>
  <c r="V11" i="2"/>
  <c r="W11" i="2"/>
  <c r="R30" i="2"/>
  <c r="AC30" i="2" s="1"/>
  <c r="S30" i="2"/>
  <c r="T12" i="2"/>
  <c r="U12" i="2"/>
  <c r="V12" i="2"/>
  <c r="W12" i="2"/>
  <c r="R31" i="2"/>
  <c r="AC31" i="2" s="1"/>
  <c r="S31" i="2"/>
  <c r="T13" i="2"/>
  <c r="AH47" i="2" s="1"/>
  <c r="U13" i="2"/>
  <c r="V13" i="2"/>
  <c r="W13" i="2"/>
  <c r="R32" i="2"/>
  <c r="S32" i="2"/>
  <c r="T14" i="2"/>
  <c r="U14" i="2"/>
  <c r="V14" i="2"/>
  <c r="W14" i="2"/>
  <c r="R33" i="2"/>
  <c r="S33" i="2"/>
  <c r="T15" i="2"/>
  <c r="U15" i="2"/>
  <c r="V15" i="2"/>
  <c r="W15" i="2"/>
  <c r="R34" i="2"/>
  <c r="S34" i="2"/>
  <c r="T16" i="2"/>
  <c r="U16" i="2"/>
  <c r="V16" i="2"/>
  <c r="W16" i="2"/>
  <c r="R35" i="2"/>
  <c r="S35" i="2"/>
  <c r="X5" i="2"/>
  <c r="AI39" i="2" s="1"/>
  <c r="Y5" i="2"/>
  <c r="Z5" i="2"/>
  <c r="AA5" i="2"/>
  <c r="T24" i="2"/>
  <c r="U24" i="2"/>
  <c r="X6" i="2"/>
  <c r="AI40" i="2" s="1"/>
  <c r="Y6" i="2"/>
  <c r="Z6" i="2"/>
  <c r="AA6" i="2"/>
  <c r="T25" i="2"/>
  <c r="U25" i="2"/>
  <c r="X7" i="2"/>
  <c r="Y7" i="2"/>
  <c r="Z7" i="2"/>
  <c r="AA7" i="2"/>
  <c r="T26" i="2"/>
  <c r="U26" i="2"/>
  <c r="X8" i="2"/>
  <c r="AI42" i="2" s="1"/>
  <c r="Y8" i="2"/>
  <c r="Z8" i="2"/>
  <c r="AA8" i="2"/>
  <c r="T27" i="2"/>
  <c r="U27" i="2"/>
  <c r="X9" i="2"/>
  <c r="Y9" i="2"/>
  <c r="Z9" i="2"/>
  <c r="AA9" i="2"/>
  <c r="T28" i="2"/>
  <c r="U28" i="2"/>
  <c r="X10" i="2"/>
  <c r="AI44" i="2" s="1"/>
  <c r="Y10" i="2"/>
  <c r="Z10" i="2"/>
  <c r="AA10" i="2"/>
  <c r="T29" i="2"/>
  <c r="U29" i="2"/>
  <c r="X11" i="2"/>
  <c r="AI45" i="2" s="1"/>
  <c r="Y11" i="2"/>
  <c r="Z11" i="2"/>
  <c r="AA11" i="2"/>
  <c r="T30" i="2"/>
  <c r="U30" i="2"/>
  <c r="X12" i="2"/>
  <c r="AI46" i="2" s="1"/>
  <c r="Y12" i="2"/>
  <c r="Z12" i="2"/>
  <c r="AA12" i="2"/>
  <c r="T31" i="2"/>
  <c r="U31" i="2"/>
  <c r="X13" i="2"/>
  <c r="AI47" i="2" s="1"/>
  <c r="Y13" i="2"/>
  <c r="Z13" i="2"/>
  <c r="AA13" i="2"/>
  <c r="T32" i="2"/>
  <c r="U32" i="2"/>
  <c r="X14" i="2"/>
  <c r="Y14" i="2"/>
  <c r="Z14" i="2"/>
  <c r="AA14" i="2"/>
  <c r="T33" i="2"/>
  <c r="U33" i="2"/>
  <c r="X15" i="2"/>
  <c r="Y15" i="2"/>
  <c r="Z15" i="2"/>
  <c r="AA15" i="2"/>
  <c r="T34" i="2"/>
  <c r="U34" i="2"/>
  <c r="X16" i="2"/>
  <c r="Y16" i="2"/>
  <c r="Z16" i="2"/>
  <c r="AA16" i="2"/>
  <c r="T35" i="2"/>
  <c r="U35" i="2"/>
  <c r="AC25" i="2"/>
  <c r="Z5" i="1"/>
  <c r="AA5" i="1"/>
  <c r="Y5" i="1"/>
  <c r="Z6" i="1"/>
  <c r="Y6" i="1" s="1"/>
  <c r="AA6" i="1"/>
  <c r="Z7" i="1"/>
  <c r="Y7" i="1" s="1"/>
  <c r="AA7" i="1"/>
  <c r="Z8" i="1"/>
  <c r="AA8" i="1"/>
  <c r="Z9" i="1"/>
  <c r="Y9" i="1" s="1"/>
  <c r="AA9" i="1"/>
  <c r="Z10" i="1"/>
  <c r="Y10" i="1" s="1"/>
  <c r="AA10" i="1"/>
  <c r="Z11" i="1"/>
  <c r="AA11" i="1"/>
  <c r="Z12" i="1"/>
  <c r="AA12" i="1"/>
  <c r="Z13" i="1"/>
  <c r="Y13" i="1" s="1"/>
  <c r="AA13" i="1"/>
  <c r="Z14" i="1"/>
  <c r="AA14" i="1"/>
  <c r="Y14" i="1"/>
  <c r="Z15" i="1"/>
  <c r="Y15" i="1" s="1"/>
  <c r="AA15" i="1"/>
  <c r="Z16" i="1"/>
  <c r="AA16" i="1"/>
  <c r="W5" i="1"/>
  <c r="W6" i="1"/>
  <c r="W7" i="1"/>
  <c r="W8" i="1"/>
  <c r="W9" i="1"/>
  <c r="W10" i="1"/>
  <c r="W11" i="1"/>
  <c r="W12" i="1"/>
  <c r="W13" i="1"/>
  <c r="W14" i="1"/>
  <c r="W15" i="1"/>
  <c r="W16" i="1"/>
  <c r="AK42" i="2" l="1"/>
  <c r="Y12" i="1"/>
  <c r="P18" i="2"/>
  <c r="Y11" i="1"/>
  <c r="Y16" i="1"/>
  <c r="AC8" i="2"/>
  <c r="AC32" i="2"/>
  <c r="AC26" i="2"/>
  <c r="AC41" i="2" s="1"/>
  <c r="AH44" i="2"/>
  <c r="AK44" i="2" s="1"/>
  <c r="Q38" i="2"/>
  <c r="AC27" i="2"/>
  <c r="AH49" i="2"/>
  <c r="AK49" i="2" s="1"/>
  <c r="AH39" i="2"/>
  <c r="Y8" i="1"/>
  <c r="AC12" i="2"/>
  <c r="AC46" i="2" s="1"/>
  <c r="AH45" i="2"/>
  <c r="U18" i="2"/>
  <c r="R18" i="2"/>
  <c r="W18" i="2"/>
  <c r="AI49" i="2"/>
  <c r="AH41" i="2"/>
  <c r="AC10" i="2"/>
  <c r="Q18" i="2"/>
  <c r="AK39" i="2"/>
  <c r="AH46" i="2"/>
  <c r="AK46" i="2" s="1"/>
  <c r="AC14" i="2"/>
  <c r="AH43" i="2"/>
  <c r="AH50" i="2"/>
  <c r="U38" i="2"/>
  <c r="AH48" i="2"/>
  <c r="AC28" i="2"/>
  <c r="AG40" i="2"/>
  <c r="AC6" i="2"/>
  <c r="AC40" i="2" s="1"/>
  <c r="X18" i="2"/>
  <c r="T38" i="2"/>
  <c r="AI43" i="2"/>
  <c r="AA18" i="2"/>
  <c r="AG48" i="2"/>
  <c r="AK48" i="2" s="1"/>
  <c r="AG47" i="2"/>
  <c r="AK47" i="2" s="1"/>
  <c r="AC13" i="2"/>
  <c r="C23" i="1" a="1"/>
  <c r="AC11" i="2"/>
  <c r="AC45" i="2" s="1"/>
  <c r="V18" i="2"/>
  <c r="AI41" i="2"/>
  <c r="AK41" i="2" s="1"/>
  <c r="Z18" i="2"/>
  <c r="AG45" i="2"/>
  <c r="AK45" i="2" s="1"/>
  <c r="P38" i="2"/>
  <c r="AC24" i="2"/>
  <c r="W17" i="1"/>
  <c r="AI50" i="2"/>
  <c r="Y18" i="2"/>
  <c r="AC33" i="2"/>
  <c r="AG43" i="2"/>
  <c r="AC9" i="2"/>
  <c r="AC43" i="2" s="1"/>
  <c r="AC5" i="2"/>
  <c r="AC16" i="2"/>
  <c r="AC50" i="2" s="1"/>
  <c r="T18" i="2"/>
  <c r="AI48" i="2"/>
  <c r="AH40" i="2"/>
  <c r="AG50" i="2"/>
  <c r="AC29" i="2"/>
  <c r="AC44" i="2" s="1"/>
  <c r="AC34" i="2"/>
  <c r="AC49" i="2" s="1"/>
  <c r="S38" i="2"/>
  <c r="AC48" i="2" l="1"/>
  <c r="AC42" i="2"/>
  <c r="AI53" i="2"/>
  <c r="AC47" i="2"/>
  <c r="AH53" i="2"/>
  <c r="AK50" i="2"/>
  <c r="AI54" i="2" s="1"/>
  <c r="AC39" i="2"/>
  <c r="AG53" i="2"/>
  <c r="AK40" i="2"/>
  <c r="AG54" i="2"/>
  <c r="G23" i="1"/>
  <c r="J23" i="1"/>
  <c r="N23" i="1"/>
  <c r="I23" i="1"/>
  <c r="H23" i="1"/>
  <c r="C23" i="1"/>
  <c r="D23" i="1"/>
  <c r="E23" i="1"/>
  <c r="K23" i="1"/>
  <c r="L23" i="1"/>
  <c r="M23" i="1"/>
  <c r="F23" i="1"/>
  <c r="AK43" i="2"/>
  <c r="AH54" i="2" s="1"/>
  <c r="M40" i="1" l="1"/>
  <c r="M68" i="1" s="1"/>
  <c r="M39" i="1"/>
  <c r="M67" i="1" s="1"/>
  <c r="M45" i="1"/>
  <c r="M73" i="1" s="1"/>
  <c r="M46" i="1"/>
  <c r="M74" i="1" s="1"/>
  <c r="M37" i="1"/>
  <c r="M65" i="1" s="1"/>
  <c r="M36" i="1"/>
  <c r="M64" i="1" s="1"/>
  <c r="M43" i="1"/>
  <c r="M71" i="1" s="1"/>
  <c r="M38" i="1"/>
  <c r="M66" i="1" s="1"/>
  <c r="M41" i="1"/>
  <c r="M69" i="1" s="1"/>
  <c r="M21" i="1"/>
  <c r="M44" i="1"/>
  <c r="M72" i="1" s="1"/>
  <c r="M33" i="1"/>
  <c r="M35" i="1"/>
  <c r="M63" i="1" s="1"/>
  <c r="M42" i="1"/>
  <c r="M70" i="1" s="1"/>
  <c r="L42" i="1"/>
  <c r="L70" i="1" s="1"/>
  <c r="L36" i="1"/>
  <c r="L64" i="1" s="1"/>
  <c r="L41" i="1"/>
  <c r="L69" i="1" s="1"/>
  <c r="L46" i="1"/>
  <c r="L74" i="1" s="1"/>
  <c r="L45" i="1"/>
  <c r="L73" i="1" s="1"/>
  <c r="L43" i="1"/>
  <c r="L71" i="1" s="1"/>
  <c r="L44" i="1"/>
  <c r="L72" i="1" s="1"/>
  <c r="L40" i="1"/>
  <c r="L68" i="1" s="1"/>
  <c r="L39" i="1"/>
  <c r="L67" i="1" s="1"/>
  <c r="L35" i="1"/>
  <c r="L63" i="1" s="1"/>
  <c r="L37" i="1"/>
  <c r="L65" i="1" s="1"/>
  <c r="L33" i="1"/>
  <c r="L38" i="1"/>
  <c r="L66" i="1" s="1"/>
  <c r="L21" i="1"/>
  <c r="C37" i="1"/>
  <c r="C65" i="1" s="1"/>
  <c r="C19" i="1"/>
  <c r="C42" i="1"/>
  <c r="C70" i="1" s="1"/>
  <c r="C43" i="1"/>
  <c r="C71" i="1" s="1"/>
  <c r="C33" i="1"/>
  <c r="C44" i="1"/>
  <c r="C72" i="1" s="1"/>
  <c r="C36" i="1"/>
  <c r="C64" i="1" s="1"/>
  <c r="C38" i="1"/>
  <c r="C66" i="1" s="1"/>
  <c r="C35" i="1"/>
  <c r="C63" i="1" s="1"/>
  <c r="C41" i="1"/>
  <c r="C69" i="1" s="1"/>
  <c r="C39" i="1"/>
  <c r="C67" i="1" s="1"/>
  <c r="C40" i="1"/>
  <c r="C68" i="1" s="1"/>
  <c r="C46" i="1"/>
  <c r="C74" i="1" s="1"/>
  <c r="C45" i="1"/>
  <c r="C73" i="1" s="1"/>
  <c r="I37" i="1"/>
  <c r="I65" i="1" s="1"/>
  <c r="I42" i="1"/>
  <c r="I70" i="1" s="1"/>
  <c r="I36" i="1"/>
  <c r="I64" i="1" s="1"/>
  <c r="I20" i="1"/>
  <c r="I43" i="1"/>
  <c r="I71" i="1" s="1"/>
  <c r="I38" i="1"/>
  <c r="I66" i="1" s="1"/>
  <c r="I35" i="1"/>
  <c r="I63" i="1" s="1"/>
  <c r="I40" i="1"/>
  <c r="I68" i="1" s="1"/>
  <c r="I45" i="1"/>
  <c r="I73" i="1" s="1"/>
  <c r="I44" i="1"/>
  <c r="I72" i="1" s="1"/>
  <c r="I39" i="1"/>
  <c r="I67" i="1" s="1"/>
  <c r="I46" i="1"/>
  <c r="I74" i="1" s="1"/>
  <c r="I33" i="1"/>
  <c r="I41" i="1"/>
  <c r="I69" i="1" s="1"/>
  <c r="J35" i="1"/>
  <c r="J63" i="1" s="1"/>
  <c r="J39" i="1"/>
  <c r="J67" i="1" s="1"/>
  <c r="J20" i="1"/>
  <c r="J41" i="1"/>
  <c r="J69" i="1" s="1"/>
  <c r="J46" i="1"/>
  <c r="J74" i="1" s="1"/>
  <c r="J45" i="1"/>
  <c r="J73" i="1" s="1"/>
  <c r="J44" i="1"/>
  <c r="J72" i="1" s="1"/>
  <c r="J36" i="1"/>
  <c r="J64" i="1" s="1"/>
  <c r="J40" i="1"/>
  <c r="J68" i="1" s="1"/>
  <c r="J42" i="1"/>
  <c r="J70" i="1" s="1"/>
  <c r="J43" i="1"/>
  <c r="J71" i="1" s="1"/>
  <c r="J38" i="1"/>
  <c r="J66" i="1" s="1"/>
  <c r="J37" i="1"/>
  <c r="J65" i="1" s="1"/>
  <c r="J33" i="1"/>
  <c r="F36" i="1"/>
  <c r="F64" i="1" s="1"/>
  <c r="F44" i="1"/>
  <c r="F72" i="1" s="1"/>
  <c r="F41" i="1"/>
  <c r="F69" i="1" s="1"/>
  <c r="F33" i="1"/>
  <c r="F45" i="1"/>
  <c r="F73" i="1" s="1"/>
  <c r="F37" i="1"/>
  <c r="F65" i="1" s="1"/>
  <c r="F39" i="1"/>
  <c r="F67" i="1" s="1"/>
  <c r="F43" i="1"/>
  <c r="F71" i="1" s="1"/>
  <c r="F38" i="1"/>
  <c r="F66" i="1" s="1"/>
  <c r="F42" i="1"/>
  <c r="F70" i="1" s="1"/>
  <c r="F19" i="1"/>
  <c r="F40" i="1"/>
  <c r="F68" i="1" s="1"/>
  <c r="F35" i="1"/>
  <c r="F63" i="1" s="1"/>
  <c r="F46" i="1"/>
  <c r="F74" i="1" s="1"/>
  <c r="K38" i="1"/>
  <c r="K66" i="1" s="1"/>
  <c r="K43" i="1"/>
  <c r="K71" i="1" s="1"/>
  <c r="K37" i="1"/>
  <c r="K65" i="1" s="1"/>
  <c r="K44" i="1"/>
  <c r="K72" i="1" s="1"/>
  <c r="K21" i="1"/>
  <c r="K33" i="1"/>
  <c r="K39" i="1"/>
  <c r="K67" i="1" s="1"/>
  <c r="K36" i="1"/>
  <c r="K64" i="1" s="1"/>
  <c r="K41" i="1"/>
  <c r="K69" i="1" s="1"/>
  <c r="K40" i="1"/>
  <c r="K68" i="1" s="1"/>
  <c r="K46" i="1"/>
  <c r="K74" i="1" s="1"/>
  <c r="K35" i="1"/>
  <c r="K63" i="1" s="1"/>
  <c r="K42" i="1"/>
  <c r="K70" i="1" s="1"/>
  <c r="K45" i="1"/>
  <c r="K73" i="1" s="1"/>
  <c r="H39" i="1"/>
  <c r="H67" i="1" s="1"/>
  <c r="H38" i="1"/>
  <c r="H66" i="1" s="1"/>
  <c r="H44" i="1"/>
  <c r="H72" i="1" s="1"/>
  <c r="H45" i="1"/>
  <c r="H73" i="1" s="1"/>
  <c r="H46" i="1"/>
  <c r="H74" i="1" s="1"/>
  <c r="H33" i="1"/>
  <c r="H42" i="1"/>
  <c r="H70" i="1" s="1"/>
  <c r="H36" i="1"/>
  <c r="H64" i="1" s="1"/>
  <c r="H43" i="1"/>
  <c r="H71" i="1" s="1"/>
  <c r="H20" i="1"/>
  <c r="H35" i="1"/>
  <c r="H63" i="1" s="1"/>
  <c r="H37" i="1"/>
  <c r="H65" i="1" s="1"/>
  <c r="H40" i="1"/>
  <c r="H68" i="1" s="1"/>
  <c r="H41" i="1"/>
  <c r="H69" i="1" s="1"/>
  <c r="N36" i="1"/>
  <c r="N64" i="1" s="1"/>
  <c r="N21" i="1"/>
  <c r="N35" i="1"/>
  <c r="N63" i="1" s="1"/>
  <c r="N41" i="1"/>
  <c r="N69" i="1" s="1"/>
  <c r="N42" i="1"/>
  <c r="N70" i="1" s="1"/>
  <c r="N45" i="1"/>
  <c r="N73" i="1" s="1"/>
  <c r="N43" i="1"/>
  <c r="N71" i="1" s="1"/>
  <c r="N44" i="1"/>
  <c r="N72" i="1" s="1"/>
  <c r="N37" i="1"/>
  <c r="N65" i="1" s="1"/>
  <c r="N40" i="1"/>
  <c r="N68" i="1" s="1"/>
  <c r="N39" i="1"/>
  <c r="N67" i="1" s="1"/>
  <c r="N33" i="1"/>
  <c r="N38" i="1"/>
  <c r="N66" i="1" s="1"/>
  <c r="N46" i="1"/>
  <c r="N74" i="1" s="1"/>
  <c r="G40" i="1"/>
  <c r="G68" i="1" s="1"/>
  <c r="G39" i="1"/>
  <c r="G67" i="1" s="1"/>
  <c r="G35" i="1"/>
  <c r="G63" i="1" s="1"/>
  <c r="G45" i="1"/>
  <c r="G73" i="1" s="1"/>
  <c r="G46" i="1"/>
  <c r="G74" i="1" s="1"/>
  <c r="G20" i="1"/>
  <c r="G41" i="1"/>
  <c r="G69" i="1" s="1"/>
  <c r="G33" i="1"/>
  <c r="G38" i="1"/>
  <c r="G66" i="1" s="1"/>
  <c r="G37" i="1"/>
  <c r="G65" i="1" s="1"/>
  <c r="G44" i="1"/>
  <c r="G72" i="1" s="1"/>
  <c r="G36" i="1"/>
  <c r="G64" i="1" s="1"/>
  <c r="G42" i="1"/>
  <c r="G70" i="1" s="1"/>
  <c r="G43" i="1"/>
  <c r="G71" i="1" s="1"/>
  <c r="AK53" i="2"/>
  <c r="E38" i="1"/>
  <c r="E66" i="1" s="1"/>
  <c r="E33" i="1"/>
  <c r="E45" i="1"/>
  <c r="E73" i="1" s="1"/>
  <c r="E43" i="1"/>
  <c r="E71" i="1" s="1"/>
  <c r="E19" i="1"/>
  <c r="E41" i="1"/>
  <c r="E69" i="1" s="1"/>
  <c r="E36" i="1"/>
  <c r="E64" i="1" s="1"/>
  <c r="E44" i="1"/>
  <c r="E72" i="1" s="1"/>
  <c r="E37" i="1"/>
  <c r="E65" i="1" s="1"/>
  <c r="E40" i="1"/>
  <c r="E68" i="1" s="1"/>
  <c r="E39" i="1"/>
  <c r="E67" i="1" s="1"/>
  <c r="E46" i="1"/>
  <c r="E74" i="1" s="1"/>
  <c r="E35" i="1"/>
  <c r="E63" i="1" s="1"/>
  <c r="E42" i="1"/>
  <c r="E70" i="1" s="1"/>
  <c r="D46" i="1"/>
  <c r="D74" i="1" s="1"/>
  <c r="D40" i="1"/>
  <c r="D68" i="1" s="1"/>
  <c r="D33" i="1"/>
  <c r="D36" i="1"/>
  <c r="D64" i="1" s="1"/>
  <c r="D41" i="1"/>
  <c r="D69" i="1" s="1"/>
  <c r="D37" i="1"/>
  <c r="D65" i="1" s="1"/>
  <c r="D42" i="1"/>
  <c r="D70" i="1" s="1"/>
  <c r="D19" i="1"/>
  <c r="D45" i="1"/>
  <c r="D73" i="1" s="1"/>
  <c r="D35" i="1"/>
  <c r="D63" i="1" s="1"/>
  <c r="D44" i="1"/>
  <c r="D72" i="1" s="1"/>
  <c r="D43" i="1"/>
  <c r="D71" i="1" s="1"/>
  <c r="D38" i="1"/>
  <c r="D66" i="1" s="1"/>
  <c r="D39" i="1"/>
  <c r="D67" i="1" s="1"/>
  <c r="C77" i="1" l="1" a="1"/>
  <c r="G79" i="1" l="1"/>
  <c r="N88" i="1"/>
  <c r="N87" i="1"/>
  <c r="F80" i="1"/>
  <c r="I77" i="1"/>
  <c r="G86" i="1"/>
  <c r="G85" i="1"/>
  <c r="J88" i="1"/>
  <c r="J82" i="1"/>
  <c r="J81" i="1"/>
  <c r="J80" i="1"/>
  <c r="J79" i="1"/>
  <c r="K85" i="1"/>
  <c r="L79" i="1"/>
  <c r="L78" i="1"/>
  <c r="E78" i="1"/>
  <c r="C80" i="1"/>
  <c r="H84" i="1"/>
  <c r="H82" i="1"/>
  <c r="C78" i="1"/>
  <c r="M84" i="1"/>
  <c r="M85" i="1"/>
  <c r="D79" i="1"/>
  <c r="G77" i="1"/>
  <c r="F86" i="1"/>
  <c r="F85" i="1"/>
  <c r="H78" i="1"/>
  <c r="I84" i="1"/>
  <c r="I83" i="1"/>
  <c r="I82" i="1"/>
  <c r="I81" i="1"/>
  <c r="I79" i="1"/>
  <c r="C88" i="1"/>
  <c r="C87" i="1"/>
  <c r="I80" i="1"/>
  <c r="J87" i="1"/>
  <c r="H86" i="1"/>
  <c r="H85" i="1"/>
  <c r="N78" i="1"/>
  <c r="K79" i="1"/>
  <c r="K78" i="1"/>
  <c r="K77" i="1"/>
  <c r="M88" i="1"/>
  <c r="L82" i="1"/>
  <c r="E87" i="1"/>
  <c r="E81" i="1"/>
  <c r="H83" i="1"/>
  <c r="H81" i="1"/>
  <c r="C77" i="1"/>
  <c r="E79" i="1"/>
  <c r="D78" i="1"/>
  <c r="J84" i="1"/>
  <c r="H80" i="1"/>
  <c r="L87" i="1"/>
  <c r="E77" i="1"/>
  <c r="L84" i="1"/>
  <c r="M82" i="1"/>
  <c r="K88" i="1"/>
  <c r="M81" i="1"/>
  <c r="K82" i="1"/>
  <c r="D85" i="1"/>
  <c r="N79" i="1"/>
  <c r="C82" i="1"/>
  <c r="G81" i="1"/>
  <c r="N85" i="1"/>
  <c r="D88" i="1"/>
  <c r="D83" i="1"/>
  <c r="K83" i="1"/>
  <c r="M87" i="1"/>
  <c r="L86" i="1"/>
  <c r="D81" i="1"/>
  <c r="L80" i="1"/>
  <c r="D87" i="1"/>
  <c r="L81" i="1"/>
  <c r="I86" i="1"/>
  <c r="E83" i="1"/>
  <c r="D82" i="1"/>
  <c r="M86" i="1"/>
  <c r="G84" i="1"/>
  <c r="E84" i="1"/>
  <c r="D77" i="1"/>
  <c r="H79" i="1"/>
  <c r="L85" i="1"/>
  <c r="E82" i="1"/>
  <c r="D86" i="1"/>
  <c r="C79" i="1"/>
  <c r="J83" i="1"/>
  <c r="H88" i="1"/>
  <c r="M79" i="1"/>
  <c r="F83" i="1"/>
  <c r="F81" i="1"/>
  <c r="F77" i="1"/>
  <c r="J85" i="1"/>
  <c r="F78" i="1"/>
  <c r="C85" i="1"/>
  <c r="M78" i="1"/>
  <c r="F84" i="1"/>
  <c r="N82" i="1"/>
  <c r="I87" i="1"/>
  <c r="E85" i="1"/>
  <c r="H87" i="1"/>
  <c r="M77" i="1"/>
  <c r="K84" i="1"/>
  <c r="I88" i="1"/>
  <c r="K86" i="1"/>
  <c r="D84" i="1"/>
  <c r="M83" i="1"/>
  <c r="E80" i="1"/>
  <c r="N80" i="1"/>
  <c r="L88" i="1"/>
  <c r="J78" i="1"/>
  <c r="G87" i="1"/>
  <c r="C83" i="1"/>
  <c r="D80" i="1"/>
  <c r="M80" i="1"/>
  <c r="K81" i="1"/>
  <c r="N77" i="1"/>
  <c r="G82" i="1"/>
  <c r="N86" i="1"/>
  <c r="N81" i="1"/>
  <c r="E86" i="1"/>
  <c r="K87" i="1"/>
  <c r="F88" i="1"/>
  <c r="G80" i="1"/>
  <c r="J86" i="1"/>
  <c r="F87" i="1"/>
  <c r="C86" i="1"/>
  <c r="K80" i="1"/>
  <c r="H77" i="1"/>
  <c r="N83" i="1"/>
  <c r="F82" i="1"/>
  <c r="E88" i="1"/>
  <c r="I85" i="1"/>
  <c r="F79" i="1"/>
  <c r="I78" i="1"/>
  <c r="G88" i="1"/>
  <c r="J77" i="1"/>
  <c r="L77" i="1"/>
  <c r="L83" i="1"/>
  <c r="C84" i="1"/>
  <c r="G83" i="1"/>
  <c r="C81" i="1"/>
  <c r="G78" i="1"/>
  <c r="N84" i="1"/>
  <c r="C90" i="1" l="1" a="1"/>
  <c r="J90" i="1" l="1"/>
  <c r="K90" i="1"/>
  <c r="I90" i="1"/>
  <c r="N90" i="1"/>
  <c r="E90" i="1"/>
  <c r="G90" i="1"/>
  <c r="C90" i="1"/>
  <c r="D90" i="1"/>
  <c r="H90" i="1"/>
  <c r="F90" i="1"/>
  <c r="M90" i="1"/>
  <c r="L9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Moran</author>
  </authors>
  <commentList>
    <comment ref="P1" authorId="0" shapeId="0" xr:uid="{00000000-0006-0000-0400-000001000000}">
      <text>
        <r>
          <rPr>
            <sz val="9"/>
            <color indexed="81"/>
            <rFont val="Tahoma"/>
            <family val="2"/>
          </rPr>
          <t>Final Demand in each country is actually decomposed into 6 sectors (see listing on Sector classifications sheet), however for simplicity in this example we show just 2 FD sectors.</t>
        </r>
      </text>
    </comment>
    <comment ref="B4" authorId="0" shapeId="0" xr:uid="{00000000-0006-0000-0400-000002000000}">
      <text>
        <r>
          <rPr>
            <sz val="9"/>
            <color indexed="81"/>
            <rFont val="Tahoma"/>
            <family val="2"/>
          </rPr>
          <t>Standard variable names are indicated in blue.</t>
        </r>
      </text>
    </comment>
    <comment ref="Z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Daniel Moran:</t>
        </r>
        <r>
          <rPr>
            <sz val="9"/>
            <color indexed="81"/>
            <rFont val="Tahoma"/>
            <family val="2"/>
          </rPr>
          <t xml:space="preserve">
aka Intermediate Demand</t>
        </r>
      </text>
    </comment>
    <comment ref="C5" authorId="0" shapeId="0" xr:uid="{00000000-0006-0000-0400-000004000000}">
      <text>
        <r>
          <rPr>
            <sz val="9"/>
            <color indexed="81"/>
            <rFont val="Tahoma"/>
            <family val="2"/>
          </rPr>
          <t>Green shading indicates flows between domestic sources (row) and domestic destinations (column)</t>
        </r>
      </text>
    </comment>
    <comment ref="G5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Daniel Moran:</t>
        </r>
        <r>
          <rPr>
            <sz val="9"/>
            <color indexed="81"/>
            <rFont val="Tahoma"/>
            <family val="2"/>
          </rPr>
          <t xml:space="preserve">
This means that Country 1 / sector 1 exported $819 to colleague companies in  Country 2/ sector 1.</t>
        </r>
      </text>
    </comment>
    <comment ref="R5" authorId="0" shapeId="0" xr:uid="{00000000-0006-0000-0400-000006000000}">
      <text>
        <r>
          <rPr>
            <sz val="9"/>
            <color indexed="81"/>
            <rFont val="Tahoma"/>
            <family val="2"/>
          </rPr>
          <t>This means that companies in country 1 / sector 1 exported $902 to households in country 2.</t>
        </r>
      </text>
    </comment>
    <comment ref="C9" authorId="0" shapeId="0" xr:uid="{00000000-0006-0000-0400-000007000000}">
      <text>
        <r>
          <rPr>
            <sz val="9"/>
            <color indexed="81"/>
            <rFont val="Tahoma"/>
            <family val="2"/>
          </rPr>
          <t>This means that companies in country 1 / sector 1 imported $547 from companies in country 2/ sector 1.</t>
        </r>
      </text>
    </comment>
    <comment ref="P9" authorId="0" shapeId="0" xr:uid="{00000000-0006-0000-0400-000008000000}">
      <text>
        <r>
          <rPr>
            <sz val="9"/>
            <color indexed="81"/>
            <rFont val="Tahoma"/>
            <family val="2"/>
          </rPr>
          <t>This means that households in country 1 imported $630 of products from country 2 / sector 1</t>
        </r>
      </text>
    </comment>
    <comment ref="A18" authorId="0" shapeId="0" xr:uid="{00000000-0006-0000-0400-000009000000}">
      <text>
        <r>
          <rPr>
            <sz val="9"/>
            <color indexed="81"/>
            <rFont val="Tahoma"/>
            <family val="2"/>
          </rPr>
          <t>Primary Inputs in each country is actually composed of 6 sectors (see listing on Sector classifications sheet), however for simplicity in this example we show just one aggregated Value Added sector.</t>
        </r>
      </text>
    </comment>
    <comment ref="O26" authorId="0" shapeId="0" xr:uid="{00000000-0006-0000-0400-00000A000000}">
      <text>
        <r>
          <rPr>
            <sz val="9"/>
            <color indexed="81"/>
            <rFont val="Tahoma"/>
            <family val="2"/>
          </rPr>
          <t>Dierct emissions from households (untraded emissions, since these are not linked to any inter-sectoral economic flow.</t>
        </r>
      </text>
    </comment>
    <comment ref="A33" authorId="0" shapeId="0" xr:uid="{00000000-0006-0000-0400-00000B000000}">
      <text>
        <r>
          <rPr>
            <sz val="9"/>
            <color indexed="81"/>
            <rFont val="Tahoma"/>
            <family val="2"/>
          </rPr>
          <t>Direct emissions (e.g. CO2) per unit of total output.</t>
        </r>
      </text>
    </comment>
    <comment ref="B35" authorId="0" shapeId="0" xr:uid="{00000000-0006-0000-0400-00000C000000}">
      <text>
        <r>
          <rPr>
            <sz val="9"/>
            <color indexed="81"/>
            <rFont val="Tahoma"/>
            <family val="2"/>
          </rPr>
          <t>A is the Technical Coefficients matrix. It describes the production recipies for each product (column) showing how much of various  goods/services (rows) are needed to produce 1 unit of output.</t>
        </r>
      </text>
    </comment>
    <comment ref="B77" authorId="0" shapeId="0" xr:uid="{00000000-0006-0000-0400-00000D000000}">
      <text>
        <r>
          <rPr>
            <sz val="9"/>
            <color indexed="81"/>
            <rFont val="Tahoma"/>
            <family val="2"/>
          </rPr>
          <t>This is the Leontief Inverse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Moran</author>
  </authors>
  <commentList>
    <comment ref="A5" authorId="0" shapeId="0" xr:uid="{00000000-0006-0000-0600-000001000000}">
      <text>
        <r>
          <rPr>
            <sz val="9"/>
            <color indexed="81"/>
            <rFont val="Tahoma"/>
            <family val="2"/>
          </rPr>
          <t>Trade masks can be constructed easily using the Kronecker product</t>
        </r>
      </text>
    </comment>
    <comment ref="AK52" authorId="0" shapeId="0" xr:uid="{00000000-0006-0000-0600-000002000000}">
      <text>
        <r>
          <rPr>
            <sz val="9"/>
            <color indexed="81"/>
            <rFont val="Tahoma"/>
            <family val="2"/>
          </rPr>
          <t>Globally, total exports == total imports.</t>
        </r>
      </text>
    </comment>
  </commentList>
</comments>
</file>

<file path=xl/sharedStrings.xml><?xml version="1.0" encoding="utf-8"?>
<sst xmlns="http://schemas.openxmlformats.org/spreadsheetml/2006/main" count="799" uniqueCount="198">
  <si>
    <t>Country 1</t>
  </si>
  <si>
    <t>Country 2</t>
  </si>
  <si>
    <t>Country 3</t>
  </si>
  <si>
    <t>Sector 1</t>
  </si>
  <si>
    <t>Sector 2</t>
  </si>
  <si>
    <t>Sector 3</t>
  </si>
  <si>
    <t>Sector 4</t>
  </si>
  <si>
    <t>Final Demand</t>
  </si>
  <si>
    <t>Exports</t>
  </si>
  <si>
    <t>Value Added</t>
  </si>
  <si>
    <t>Total input</t>
  </si>
  <si>
    <t>I</t>
  </si>
  <si>
    <t>A</t>
  </si>
  <si>
    <t>(I-A)</t>
  </si>
  <si>
    <t>E</t>
  </si>
  <si>
    <t>Households</t>
  </si>
  <si>
    <t>Change in Inventory</t>
  </si>
  <si>
    <t>Indirect emissions (aka Leontief emissions multipliers)</t>
  </si>
  <si>
    <t>Year: 2000</t>
  </si>
  <si>
    <t>Total</t>
  </si>
  <si>
    <t xml:space="preserve">to companies </t>
  </si>
  <si>
    <t>to foreign final consumers</t>
  </si>
  <si>
    <t>Direct Emissions (Kt CO2)</t>
  </si>
  <si>
    <t>QY</t>
  </si>
  <si>
    <t>Gross output</t>
  </si>
  <si>
    <r>
      <t>Satellite Accounts (</t>
    </r>
    <r>
      <rPr>
        <b/>
        <sz val="12"/>
        <color theme="4"/>
        <rFont val="Calibri"/>
        <family val="2"/>
        <scheme val="minor"/>
      </rPr>
      <t>Q</t>
    </r>
    <r>
      <rPr>
        <sz val="12"/>
        <color theme="1"/>
        <rFont val="Calibri"/>
        <family val="2"/>
        <scheme val="minor"/>
      </rPr>
      <t>):</t>
    </r>
  </si>
  <si>
    <t>Q</t>
  </si>
  <si>
    <t>xout</t>
  </si>
  <si>
    <t>m = E*L</t>
  </si>
  <si>
    <t>Total exports:</t>
  </si>
  <si>
    <t>TradeMaskZ</t>
  </si>
  <si>
    <t>Trade between industries</t>
  </si>
  <si>
    <t>TradeMaskY</t>
  </si>
  <si>
    <t>Trade flows to final consumers</t>
  </si>
  <si>
    <t>Exports to foreign industries:</t>
  </si>
  <si>
    <t>Exports direct to foreign final consumers:</t>
  </si>
  <si>
    <t>Imports into industries:</t>
  </si>
  <si>
    <t>Imports by final consumers</t>
  </si>
  <si>
    <t>From</t>
  </si>
  <si>
    <t>To all destinations:</t>
  </si>
  <si>
    <t>From C2,S1</t>
  </si>
  <si>
    <t>From C1, S1</t>
  </si>
  <si>
    <t>From C3,S1</t>
  </si>
  <si>
    <t>To:</t>
  </si>
  <si>
    <t>Totals, by country:</t>
  </si>
  <si>
    <t>Imports</t>
  </si>
  <si>
    <t>Checksum=1?</t>
  </si>
  <si>
    <r>
      <t>L = (I-A)^</t>
    </r>
    <r>
      <rPr>
        <b/>
        <vertAlign val="superscript"/>
        <sz val="12"/>
        <color theme="4"/>
        <rFont val="Calibri"/>
        <family val="2"/>
        <scheme val="minor"/>
      </rPr>
      <t>-1</t>
    </r>
    <r>
      <rPr>
        <b/>
        <sz val="12"/>
        <color theme="4"/>
        <rFont val="Calibri"/>
        <family val="2"/>
        <scheme val="minor"/>
      </rPr>
      <t xml:space="preserve"> </t>
    </r>
  </si>
  <si>
    <t>T (or Z)</t>
  </si>
  <si>
    <t>FD (or Y) block:</t>
  </si>
  <si>
    <t>VA (or PI, Primary Inputs) block:</t>
  </si>
  <si>
    <t>The following derived matrices are not included in the Eora downloads, but are common first steps in IO analysis:</t>
  </si>
  <si>
    <t>Eora Final Demand classification:</t>
  </si>
  <si>
    <t>Household final consumption P.3h</t>
  </si>
  <si>
    <t>Non-profit institutions serving households P.3n</t>
  </si>
  <si>
    <t>Government final consumption P.3g</t>
  </si>
  <si>
    <t>Gross fixed capital formation P.51</t>
  </si>
  <si>
    <t>Changes in inventories P.52</t>
  </si>
  <si>
    <t>Acquisitions less disposals of valuables P.53</t>
  </si>
  <si>
    <t>Eora Primary Inputs classification:</t>
  </si>
  <si>
    <t>Compensation of employees D.1</t>
  </si>
  <si>
    <t>Taxes on production D.29</t>
  </si>
  <si>
    <t>Subsidies on production D.39</t>
  </si>
  <si>
    <t>Net operating surplus B.2n</t>
  </si>
  <si>
    <t>Net mixed income B.3n</t>
  </si>
  <si>
    <t>Consumption of fixed capital K.1</t>
  </si>
  <si>
    <t>Agriculture</t>
  </si>
  <si>
    <t>Fishing</t>
  </si>
  <si>
    <t>Mining and Quarrying</t>
  </si>
  <si>
    <t>Food &amp; Beverages</t>
  </si>
  <si>
    <t>Textiles and Wearing Apparel</t>
  </si>
  <si>
    <t>Wood and Paper</t>
  </si>
  <si>
    <t>Petroleum, Chemical and Non-Metallic Mineral Products</t>
  </si>
  <si>
    <t>Metal Products</t>
  </si>
  <si>
    <t>Electrical and Machinery</t>
  </si>
  <si>
    <t>Transport Equipment</t>
  </si>
  <si>
    <t>Other Manufacturing</t>
  </si>
  <si>
    <t>Recycling</t>
  </si>
  <si>
    <t>Electricity, Gas and Water</t>
  </si>
  <si>
    <t>Construction</t>
  </si>
  <si>
    <t>Maintenance and Repair</t>
  </si>
  <si>
    <t>Wholesale Trade</t>
  </si>
  <si>
    <t>Retail Trade</t>
  </si>
  <si>
    <t>Hotels and Restraurants</t>
  </si>
  <si>
    <t>Transport</t>
  </si>
  <si>
    <t>Post and Telecommunications</t>
  </si>
  <si>
    <t>Finacial Intermediation and Business Activities</t>
  </si>
  <si>
    <t>Public Administration</t>
  </si>
  <si>
    <t>Education, Health and Other Services</t>
  </si>
  <si>
    <t>Private Households</t>
  </si>
  <si>
    <t>Others</t>
  </si>
  <si>
    <t>Re-export &amp; Re-import</t>
  </si>
  <si>
    <t>Sector classificaton in Eora26:</t>
  </si>
  <si>
    <t>In Full Eora, each country uses its own classification system. These sector names are provided as metadata with all Full Eora downloads.</t>
  </si>
  <si>
    <t>Sector classification in Full Eora:</t>
  </si>
  <si>
    <t>See UN System of National Accounts 1993: http://unstats.un.org/unsd/nationalaccount/sna1993.asp</t>
  </si>
  <si>
    <t>Note on concordance tables:</t>
  </si>
  <si>
    <t>Satellite Accounts classifications:</t>
  </si>
  <si>
    <t>These are provied in the metadata in individual download datafiles.</t>
  </si>
  <si>
    <t>Year: 1970; Unit: USD; Basic Prices; EoraVersion: 199.82</t>
  </si>
  <si>
    <t>Afghanistan</t>
  </si>
  <si>
    <t>Albania</t>
  </si>
  <si>
    <t>Algeria</t>
  </si>
  <si>
    <t>Andorra</t>
  </si>
  <si>
    <t>Angola</t>
  </si>
  <si>
    <t>AFG</t>
  </si>
  <si>
    <t>ALB</t>
  </si>
  <si>
    <t>DZA</t>
  </si>
  <si>
    <t>AND</t>
  </si>
  <si>
    <t>AGO</t>
  </si>
  <si>
    <t>Industries</t>
  </si>
  <si>
    <t>ExportsTo</t>
  </si>
  <si>
    <t>Primary Input</t>
  </si>
  <si>
    <t>ImportsFrom</t>
  </si>
  <si>
    <t>Antigua</t>
  </si>
  <si>
    <t>ATG</t>
  </si>
  <si>
    <t>Argentina</t>
  </si>
  <si>
    <t>ARG</t>
  </si>
  <si>
    <t>Armenia</t>
  </si>
  <si>
    <t>ARM</t>
  </si>
  <si>
    <t>This contains an annotated example showing the structure of the individual country IO table file:</t>
  </si>
  <si>
    <t>…</t>
  </si>
  <si>
    <t>Zimbabwe</t>
  </si>
  <si>
    <t>ZWE</t>
  </si>
  <si>
    <t>Statistical Discrepancies</t>
  </si>
  <si>
    <t>ROW</t>
  </si>
  <si>
    <t>I-ENERGY</t>
  </si>
  <si>
    <t>Energy (by source) (TJ)</t>
  </si>
  <si>
    <t>Natural Gas</t>
  </si>
  <si>
    <t>Coal</t>
  </si>
  <si>
    <t>Petroleum</t>
  </si>
  <si>
    <t>Nuclear Electricity</t>
  </si>
  <si>
    <t>Hydroelectric Electricity</t>
  </si>
  <si>
    <t>Geothermal Electricity</t>
  </si>
  <si>
    <t>Wind Electricity</t>
  </si>
  <si>
    <t>Solar, Tide and Wave Electricity</t>
  </si>
  <si>
    <t>Biomass and Waste Electricity</t>
  </si>
  <si>
    <t>I-GHG-CO2</t>
  </si>
  <si>
    <t>CO2 (Gg)</t>
  </si>
  <si>
    <t>Public electricity and heat production</t>
  </si>
  <si>
    <t>Other Energy Industries</t>
  </si>
  <si>
    <t>Manufacturing Industries and Construction</t>
  </si>
  <si>
    <t>Domestic aviation</t>
  </si>
  <si>
    <t>Road transportation</t>
  </si>
  <si>
    <t>Rail transportation</t>
  </si>
  <si>
    <t>Inland navigation</t>
  </si>
  <si>
    <t>Other transportation</t>
  </si>
  <si>
    <t>Residential and other sectors</t>
  </si>
  <si>
    <t>Fugitive emissions from solid fuels</t>
  </si>
  <si>
    <t>Fugitive emissions from oil and gas</t>
  </si>
  <si>
    <t>Memo: International aviation</t>
  </si>
  <si>
    <t>Memo: International navigation</t>
  </si>
  <si>
    <t>Production of minerals</t>
  </si>
  <si>
    <t>All Com + Ind</t>
  </si>
  <si>
    <t>FD</t>
  </si>
  <si>
    <r>
      <t xml:space="preserve">MRIO Table </t>
    </r>
    <r>
      <rPr>
        <sz val="16"/>
        <color theme="1"/>
        <rFont val="Calibri"/>
        <family val="2"/>
        <scheme val="minor"/>
      </rPr>
      <t>[T]</t>
    </r>
  </si>
  <si>
    <r>
      <t>All Final Demand</t>
    </r>
    <r>
      <rPr>
        <sz val="16"/>
        <color theme="1"/>
        <rFont val="Calibri"/>
        <family val="2"/>
        <scheme val="minor"/>
      </rPr>
      <t xml:space="preserve"> [Y]</t>
    </r>
  </si>
  <si>
    <r>
      <t xml:space="preserve">Gross Output </t>
    </r>
    <r>
      <rPr>
        <sz val="12"/>
        <color theme="1"/>
        <rFont val="Calibri"/>
        <family val="2"/>
        <scheme val="minor"/>
      </rPr>
      <t>[xout]</t>
    </r>
  </si>
  <si>
    <t>PI</t>
  </si>
  <si>
    <r>
      <t>All Primary Inputs</t>
    </r>
    <r>
      <rPr>
        <sz val="16"/>
        <color theme="1"/>
        <rFont val="Calibri"/>
        <family val="2"/>
        <scheme val="minor"/>
      </rPr>
      <t xml:space="preserve"> [V]</t>
    </r>
  </si>
  <si>
    <t>Other Matrices:
  [A] is direct requirements (input required per unit of output) = T/xout
  [q] is direct  intensities (quantity of each indicator required per unit of xout) = Q/xout</t>
  </si>
  <si>
    <r>
      <t xml:space="preserve">Gross Input </t>
    </r>
    <r>
      <rPr>
        <sz val="12"/>
        <color theme="1"/>
        <rFont val="Calibri"/>
        <family val="2"/>
        <scheme val="minor"/>
      </rPr>
      <t>[xin]</t>
    </r>
  </si>
  <si>
    <t>entity_id=10</t>
  </si>
  <si>
    <t>INDICATORS</t>
  </si>
  <si>
    <r>
      <rPr>
        <sz val="11"/>
        <rFont val="Calibri"/>
        <family val="2"/>
        <scheme val="minor"/>
      </rPr>
      <t xml:space="preserve">Indicators </t>
    </r>
    <r>
      <rPr>
        <sz val="16"/>
        <rFont val="Calibri"/>
        <family val="2"/>
        <scheme val="minor"/>
      </rPr>
      <t>[Q]</t>
    </r>
  </si>
  <si>
    <t>country_dest</t>
  </si>
  <si>
    <t>Ind</t>
  </si>
  <si>
    <t>Com</t>
  </si>
  <si>
    <r>
      <t xml:space="preserve">Ind
</t>
    </r>
    <r>
      <rPr>
        <sz val="8"/>
        <color theme="0"/>
        <rFont val="Calibri"/>
        <family val="2"/>
        <scheme val="minor"/>
      </rPr>
      <t>(entity_id=3)</t>
    </r>
  </si>
  <si>
    <r>
      <t xml:space="preserve">Com
</t>
    </r>
    <r>
      <rPr>
        <b/>
        <sz val="8"/>
        <color theme="0"/>
        <rFont val="Calibri"/>
        <family val="2"/>
        <scheme val="minor"/>
      </rPr>
      <t>(2)</t>
    </r>
  </si>
  <si>
    <r>
      <t xml:space="preserve">FD
</t>
    </r>
    <r>
      <rPr>
        <b/>
        <sz val="8"/>
        <color theme="0"/>
        <rFont val="Calibri"/>
        <family val="2"/>
        <scheme val="minor"/>
      </rPr>
      <t>(4)</t>
    </r>
  </si>
  <si>
    <t>Supply</t>
  </si>
  <si>
    <t>Gross Output (Y) (xout)</t>
  </si>
  <si>
    <t>Use</t>
  </si>
  <si>
    <t>VA</t>
  </si>
  <si>
    <t>country_origin</t>
  </si>
  <si>
    <t>IIOT</t>
  </si>
  <si>
    <t>CIOT</t>
  </si>
  <si>
    <t>Gross Input (X) (xin)</t>
  </si>
  <si>
    <t>Commodities</t>
  </si>
  <si>
    <t>Final demand</t>
  </si>
  <si>
    <t>Value added (also called primary inputs)</t>
  </si>
  <si>
    <t>Indicators</t>
  </si>
  <si>
    <t>Satellite indicator accounts, documenting nonmonetary inputs to production</t>
  </si>
  <si>
    <t>Entities:</t>
  </si>
  <si>
    <t>In Eora countries use a mix of different types of IO tables. They are:
- Industry-by-Industry IO tables (IIOT)
- Commodity-by-Commodity IO table (CIOT)
- Supply-Use Table (SUT), with an Commodity-&gt;Industry  Use table and an Industry-&gt;Commodity Supply (also called "Make") table
The figure to the left shows how these IO tables are combined in the Eora MRIO layout.
Colored and shaded blocks contain values/transactions; white blocks are empty.</t>
  </si>
  <si>
    <t>An IO table must be balanced, ie. gross input must bequal gross output (xin = xout). Note that in Eora there are several margins (also called sheets) in addition to the basic price sheet. The balancing condition holds over all 5 sheets. The balancing constraint is:
 M = M_0; % Margin 0 basic price
M_2; % trade margin
M_3; % transport margin 
xout = sum(M,2); % Row-wise sums
M_all = M_0 + M_2 + M_3;
xin = sum(M_all,1);   %column sums
xout(1) / xin(1)   % this should be 1.0 (perfect balance)</t>
  </si>
  <si>
    <t>Full Eora is available in two different layouts in the download files. The downloadable files contain the same data in both layouts.</t>
  </si>
  <si>
    <t>"M" style layout:</t>
  </si>
  <si>
    <t>T</t>
  </si>
  <si>
    <t>Y</t>
  </si>
  <si>
    <t>V</t>
  </si>
  <si>
    <t>"T/Y/V" style file laout:</t>
  </si>
  <si>
    <t>T file</t>
  </si>
  <si>
    <t>Y file</t>
  </si>
  <si>
    <t>V file</t>
  </si>
  <si>
    <t>Labels and indices are provided in the "indices.zip" package.</t>
  </si>
  <si>
    <t>We cannot provide concordance tables (aka bridge matrices).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</si>
</sst>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* #,##0_-;\-* #,##0_-;_-* &quot;-&quot;??_-;_-@_-"/>
    <numFmt numFmtId="166" formatCode="_-* #,##0.0000_-;\-* #,##0.0000_-;_-* &quot;-&quot;??_-;_-@_-"/>
    <numFmt numFmtId="167" formatCode="0.0000"/>
    <numFmt numFmtId="168" formatCode="_-* #,##0.000_-;\-* #,##0.000_-;_-* &quot;-&quot;??_-;_-@_-"/>
    <numFmt numFmtId="169" formatCode="_-* #,##0.00000_-;\-* #,##0.00000_-;_-* &quot;-&quot;??_-;_-@_-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vertAlign val="superscript"/>
      <sz val="12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/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79">
    <xf numFmtId="0" fontId="0" fillId="0" borderId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226">
    <xf numFmtId="0" fontId="0" fillId="0" borderId="0" xfId="0"/>
    <xf numFmtId="165" fontId="0" fillId="0" borderId="0" xfId="1" applyNumberFormat="1" applyFont="1"/>
    <xf numFmtId="165" fontId="3" fillId="0" borderId="0" xfId="1" applyNumberFormat="1" applyFont="1"/>
    <xf numFmtId="166" fontId="0" fillId="0" borderId="0" xfId="1" applyNumberFormat="1" applyFont="1"/>
    <xf numFmtId="0" fontId="0" fillId="0" borderId="0" xfId="1" applyNumberFormat="1" applyFont="1"/>
    <xf numFmtId="167" fontId="0" fillId="0" borderId="0" xfId="1" applyNumberFormat="1" applyFont="1"/>
    <xf numFmtId="168" fontId="0" fillId="0" borderId="0" xfId="1" applyNumberFormat="1" applyFont="1"/>
    <xf numFmtId="169" fontId="0" fillId="0" borderId="0" xfId="1" applyNumberFormat="1" applyFont="1"/>
    <xf numFmtId="165" fontId="0" fillId="0" borderId="0" xfId="1" applyNumberFormat="1" applyFont="1" applyFill="1"/>
    <xf numFmtId="165" fontId="3" fillId="0" borderId="0" xfId="1" applyNumberFormat="1" applyFont="1" applyFill="1"/>
    <xf numFmtId="165" fontId="0" fillId="0" borderId="0" xfId="1" applyNumberFormat="1" applyFont="1" applyFill="1" applyBorder="1"/>
    <xf numFmtId="165" fontId="3" fillId="0" borderId="0" xfId="1" applyNumberFormat="1" applyFont="1" applyFill="1" applyBorder="1"/>
    <xf numFmtId="165" fontId="0" fillId="0" borderId="2" xfId="1" applyNumberFormat="1" applyFont="1" applyFill="1" applyBorder="1"/>
    <xf numFmtId="165" fontId="3" fillId="0" borderId="2" xfId="1" applyNumberFormat="1" applyFont="1" applyFill="1" applyBorder="1"/>
    <xf numFmtId="165" fontId="0" fillId="0" borderId="3" xfId="1" applyNumberFormat="1" applyFont="1" applyFill="1" applyBorder="1"/>
    <xf numFmtId="165" fontId="3" fillId="0" borderId="3" xfId="1" applyNumberFormat="1" applyFont="1" applyFill="1" applyBorder="1"/>
    <xf numFmtId="165" fontId="0" fillId="0" borderId="4" xfId="1" applyNumberFormat="1" applyFont="1" applyFill="1" applyBorder="1"/>
    <xf numFmtId="165" fontId="0" fillId="0" borderId="5" xfId="1" applyNumberFormat="1" applyFont="1" applyFill="1" applyBorder="1"/>
    <xf numFmtId="165" fontId="0" fillId="0" borderId="6" xfId="1" applyNumberFormat="1" applyFont="1" applyFill="1" applyBorder="1"/>
    <xf numFmtId="165" fontId="0" fillId="0" borderId="7" xfId="1" applyNumberFormat="1" applyFont="1" applyFill="1" applyBorder="1"/>
    <xf numFmtId="165" fontId="0" fillId="0" borderId="8" xfId="1" applyNumberFormat="1" applyFont="1" applyFill="1" applyBorder="1"/>
    <xf numFmtId="165" fontId="0" fillId="0" borderId="9" xfId="1" applyNumberFormat="1" applyFont="1" applyFill="1" applyBorder="1"/>
    <xf numFmtId="165" fontId="0" fillId="2" borderId="0" xfId="1" applyNumberFormat="1" applyFont="1" applyFill="1"/>
    <xf numFmtId="165" fontId="0" fillId="2" borderId="6" xfId="1" applyNumberFormat="1" applyFont="1" applyFill="1" applyBorder="1"/>
    <xf numFmtId="165" fontId="0" fillId="2" borderId="2" xfId="1" applyNumberFormat="1" applyFont="1" applyFill="1" applyBorder="1"/>
    <xf numFmtId="165" fontId="0" fillId="2" borderId="7" xfId="1" applyNumberFormat="1" applyFont="1" applyFill="1" applyBorder="1"/>
    <xf numFmtId="165" fontId="0" fillId="2" borderId="4" xfId="1" applyNumberFormat="1" applyFont="1" applyFill="1" applyBorder="1"/>
    <xf numFmtId="165" fontId="0" fillId="2" borderId="0" xfId="1" applyNumberFormat="1" applyFont="1" applyFill="1" applyBorder="1"/>
    <xf numFmtId="165" fontId="0" fillId="2" borderId="5" xfId="1" applyNumberFormat="1" applyFont="1" applyFill="1" applyBorder="1"/>
    <xf numFmtId="165" fontId="0" fillId="2" borderId="8" xfId="1" applyNumberFormat="1" applyFont="1" applyFill="1" applyBorder="1"/>
    <xf numFmtId="165" fontId="0" fillId="2" borderId="3" xfId="1" applyNumberFormat="1" applyFont="1" applyFill="1" applyBorder="1"/>
    <xf numFmtId="165" fontId="0" fillId="2" borderId="9" xfId="1" applyNumberFormat="1" applyFont="1" applyFill="1" applyBorder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8" fillId="0" borderId="0" xfId="1" applyNumberFormat="1" applyFont="1" applyFill="1"/>
    <xf numFmtId="165" fontId="8" fillId="0" borderId="1" xfId="1" applyNumberFormat="1" applyFont="1" applyFill="1" applyBorder="1"/>
    <xf numFmtId="165" fontId="8" fillId="0" borderId="0" xfId="1" applyNumberFormat="1" applyFont="1" applyFill="1" applyBorder="1"/>
    <xf numFmtId="165" fontId="8" fillId="0" borderId="0" xfId="1" applyNumberFormat="1" applyFont="1"/>
    <xf numFmtId="165" fontId="9" fillId="0" borderId="0" xfId="1" applyNumberFormat="1" applyFont="1" applyBorder="1"/>
    <xf numFmtId="165" fontId="8" fillId="0" borderId="1" xfId="1" applyNumberFormat="1" applyFont="1" applyBorder="1"/>
    <xf numFmtId="165" fontId="10" fillId="0" borderId="0" xfId="1" applyNumberFormat="1" applyFont="1" applyFill="1"/>
    <xf numFmtId="165" fontId="10" fillId="0" borderId="1" xfId="1" applyNumberFormat="1" applyFont="1" applyFill="1" applyBorder="1"/>
    <xf numFmtId="165" fontId="10" fillId="0" borderId="0" xfId="1" applyNumberFormat="1" applyFont="1" applyFill="1" applyBorder="1"/>
    <xf numFmtId="165" fontId="0" fillId="0" borderId="4" xfId="1" applyNumberFormat="1" applyFont="1" applyBorder="1"/>
    <xf numFmtId="165" fontId="0" fillId="0" borderId="5" xfId="1" applyNumberFormat="1" applyFont="1" applyBorder="1"/>
    <xf numFmtId="165" fontId="3" fillId="0" borderId="4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6" fontId="0" fillId="0" borderId="4" xfId="1" applyNumberFormat="1" applyFont="1" applyBorder="1"/>
    <xf numFmtId="166" fontId="0" fillId="0" borderId="0" xfId="1" applyNumberFormat="1" applyFont="1" applyBorder="1"/>
    <xf numFmtId="166" fontId="0" fillId="0" borderId="5" xfId="1" applyNumberFormat="1" applyFont="1" applyBorder="1"/>
    <xf numFmtId="165" fontId="11" fillId="0" borderId="0" xfId="1" applyNumberFormat="1" applyFont="1" applyAlignment="1">
      <alignment horizontal="center"/>
    </xf>
    <xf numFmtId="165" fontId="11" fillId="0" borderId="0" xfId="1" applyNumberFormat="1" applyFont="1"/>
    <xf numFmtId="0" fontId="0" fillId="2" borderId="0" xfId="1" applyNumberFormat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0" fontId="0" fillId="0" borderId="2" xfId="1" applyNumberFormat="1" applyFont="1" applyFill="1" applyBorder="1" applyAlignment="1">
      <alignment horizontal="center"/>
    </xf>
    <xf numFmtId="0" fontId="0" fillId="2" borderId="2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0" fillId="2" borderId="0" xfId="1" applyNumberFormat="1" applyFont="1" applyFill="1" applyBorder="1" applyAlignment="1">
      <alignment horizontal="center"/>
    </xf>
    <xf numFmtId="0" fontId="0" fillId="0" borderId="3" xfId="1" applyNumberFormat="1" applyFont="1" applyFill="1" applyBorder="1" applyAlignment="1">
      <alignment horizontal="center"/>
    </xf>
    <xf numFmtId="0" fontId="0" fillId="2" borderId="3" xfId="1" applyNumberFormat="1" applyFont="1" applyFill="1" applyBorder="1" applyAlignment="1">
      <alignment horizontal="center"/>
    </xf>
    <xf numFmtId="0" fontId="0" fillId="0" borderId="4" xfId="1" applyNumberFormat="1" applyFont="1" applyFill="1" applyBorder="1" applyAlignment="1">
      <alignment horizontal="center"/>
    </xf>
    <xf numFmtId="0" fontId="0" fillId="0" borderId="5" xfId="1" applyNumberFormat="1" applyFont="1" applyFill="1" applyBorder="1" applyAlignment="1">
      <alignment horizontal="center"/>
    </xf>
    <xf numFmtId="0" fontId="0" fillId="2" borderId="6" xfId="1" applyNumberFormat="1" applyFont="1" applyFill="1" applyBorder="1" applyAlignment="1">
      <alignment horizontal="center"/>
    </xf>
    <xf numFmtId="0" fontId="0" fillId="2" borderId="7" xfId="1" applyNumberFormat="1" applyFont="1" applyFill="1" applyBorder="1" applyAlignment="1">
      <alignment horizontal="center"/>
    </xf>
    <xf numFmtId="0" fontId="0" fillId="0" borderId="7" xfId="1" applyNumberFormat="1" applyFont="1" applyFill="1" applyBorder="1" applyAlignment="1">
      <alignment horizontal="center"/>
    </xf>
    <xf numFmtId="0" fontId="0" fillId="2" borderId="4" xfId="1" applyNumberFormat="1" applyFont="1" applyFill="1" applyBorder="1" applyAlignment="1">
      <alignment horizontal="center"/>
    </xf>
    <xf numFmtId="0" fontId="0" fillId="2" borderId="5" xfId="1" applyNumberFormat="1" applyFont="1" applyFill="1" applyBorder="1" applyAlignment="1">
      <alignment horizontal="center"/>
    </xf>
    <xf numFmtId="0" fontId="0" fillId="2" borderId="8" xfId="1" applyNumberFormat="1" applyFont="1" applyFill="1" applyBorder="1" applyAlignment="1">
      <alignment horizontal="center"/>
    </xf>
    <xf numFmtId="0" fontId="0" fillId="2" borderId="9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65" fontId="0" fillId="0" borderId="5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165" fontId="0" fillId="2" borderId="6" xfId="1" applyNumberFormat="1" applyFont="1" applyFill="1" applyBorder="1" applyAlignment="1">
      <alignment horizontal="center"/>
    </xf>
    <xf numFmtId="165" fontId="0" fillId="2" borderId="2" xfId="1" applyNumberFormat="1" applyFont="1" applyFill="1" applyBorder="1" applyAlignment="1">
      <alignment horizontal="center"/>
    </xf>
    <xf numFmtId="165" fontId="0" fillId="2" borderId="7" xfId="1" applyNumberFormat="1" applyFont="1" applyFill="1" applyBorder="1" applyAlignment="1">
      <alignment horizontal="center"/>
    </xf>
    <xf numFmtId="165" fontId="0" fillId="2" borderId="4" xfId="1" applyNumberFormat="1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5" fontId="0" fillId="2" borderId="8" xfId="1" applyNumberFormat="1" applyFont="1" applyFill="1" applyBorder="1" applyAlignment="1">
      <alignment horizontal="center"/>
    </xf>
    <xf numFmtId="165" fontId="0" fillId="2" borderId="3" xfId="1" applyNumberFormat="1" applyFont="1" applyFill="1" applyBorder="1" applyAlignment="1">
      <alignment horizontal="center"/>
    </xf>
    <xf numFmtId="165" fontId="0" fillId="2" borderId="9" xfId="1" applyNumberFormat="1" applyFont="1" applyFill="1" applyBorder="1" applyAlignment="1">
      <alignment horizontal="center"/>
    </xf>
    <xf numFmtId="165" fontId="0" fillId="0" borderId="6" xfId="1" applyNumberFormat="1" applyFont="1" applyFill="1" applyBorder="1" applyAlignment="1">
      <alignment horizontal="center"/>
    </xf>
    <xf numFmtId="165" fontId="0" fillId="0" borderId="7" xfId="1" applyNumberFormat="1" applyFont="1" applyFill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/>
    <xf numFmtId="165" fontId="11" fillId="0" borderId="0" xfId="1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/>
    <xf numFmtId="0" fontId="14" fillId="0" borderId="0" xfId="0" applyFont="1"/>
    <xf numFmtId="11" fontId="0" fillId="4" borderId="0" xfId="0" applyNumberFormat="1" applyFill="1"/>
    <xf numFmtId="0" fontId="0" fillId="4" borderId="0" xfId="0" applyFill="1"/>
    <xf numFmtId="11" fontId="0" fillId="5" borderId="0" xfId="0" applyNumberFormat="1" applyFill="1"/>
    <xf numFmtId="0" fontId="0" fillId="5" borderId="0" xfId="0" applyFill="1"/>
    <xf numFmtId="0" fontId="0" fillId="2" borderId="0" xfId="0" applyFill="1"/>
    <xf numFmtId="0" fontId="0" fillId="6" borderId="0" xfId="0" applyFill="1"/>
    <xf numFmtId="0" fontId="0" fillId="7" borderId="0" xfId="0" applyFill="1"/>
    <xf numFmtId="11" fontId="15" fillId="2" borderId="0" xfId="0" applyNumberFormat="1" applyFont="1" applyFill="1"/>
    <xf numFmtId="11" fontId="15" fillId="3" borderId="0" xfId="0" applyNumberFormat="1" applyFont="1" applyFill="1"/>
    <xf numFmtId="0" fontId="15" fillId="0" borderId="0" xfId="0" applyFont="1"/>
    <xf numFmtId="0" fontId="15" fillId="2" borderId="0" xfId="0" applyFont="1" applyFill="1"/>
    <xf numFmtId="11" fontId="15" fillId="8" borderId="0" xfId="0" applyNumberFormat="1" applyFont="1" applyFill="1"/>
    <xf numFmtId="0" fontId="15" fillId="8" borderId="0" xfId="0" applyFont="1" applyFill="1"/>
    <xf numFmtId="11" fontId="15" fillId="7" borderId="0" xfId="0" applyNumberFormat="1" applyFont="1" applyFill="1"/>
    <xf numFmtId="0" fontId="15" fillId="7" borderId="0" xfId="0" applyFont="1" applyFill="1"/>
    <xf numFmtId="0" fontId="15" fillId="6" borderId="0" xfId="0" applyFont="1" applyFill="1"/>
    <xf numFmtId="11" fontId="15" fillId="6" borderId="0" xfId="0" applyNumberFormat="1" applyFont="1" applyFill="1"/>
    <xf numFmtId="0" fontId="15" fillId="9" borderId="0" xfId="0" applyFont="1" applyFill="1"/>
    <xf numFmtId="11" fontId="15" fillId="9" borderId="0" xfId="0" applyNumberFormat="1" applyFont="1" applyFill="1"/>
    <xf numFmtId="0" fontId="1" fillId="0" borderId="0" xfId="378" applyAlignment="1">
      <alignment horizontal="center"/>
    </xf>
    <xf numFmtId="0" fontId="18" fillId="0" borderId="0" xfId="378" applyFont="1"/>
    <xf numFmtId="0" fontId="18" fillId="0" borderId="0" xfId="378" applyFont="1" applyAlignment="1">
      <alignment horizontal="center"/>
    </xf>
    <xf numFmtId="0" fontId="17" fillId="10" borderId="0" xfId="378" applyFont="1" applyFill="1" applyAlignment="1">
      <alignment horizontal="center"/>
    </xf>
    <xf numFmtId="0" fontId="19" fillId="10" borderId="0" xfId="378" applyFont="1" applyFill="1" applyAlignment="1">
      <alignment horizontal="center" vertical="center"/>
    </xf>
    <xf numFmtId="0" fontId="1" fillId="0" borderId="0" xfId="378" applyAlignment="1">
      <alignment horizontal="center" vertical="center"/>
    </xf>
    <xf numFmtId="0" fontId="18" fillId="0" borderId="0" xfId="378" applyFont="1" applyAlignment="1">
      <alignment vertical="center" textRotation="90"/>
    </xf>
    <xf numFmtId="0" fontId="18" fillId="0" borderId="0" xfId="378" applyFont="1" applyAlignment="1">
      <alignment horizontal="center" vertical="center" textRotation="90"/>
    </xf>
    <xf numFmtId="0" fontId="19" fillId="10" borderId="0" xfId="378" applyFont="1" applyFill="1" applyAlignment="1">
      <alignment horizontal="center" vertical="center" textRotation="90"/>
    </xf>
    <xf numFmtId="0" fontId="1" fillId="7" borderId="0" xfId="378" applyFill="1" applyAlignment="1">
      <alignment horizontal="center" vertical="center"/>
    </xf>
    <xf numFmtId="0" fontId="1" fillId="11" borderId="10" xfId="378" applyFill="1" applyBorder="1" applyAlignment="1">
      <alignment horizontal="center" vertical="center" textRotation="90"/>
    </xf>
    <xf numFmtId="0" fontId="13" fillId="12" borderId="10" xfId="378" applyFont="1" applyFill="1" applyBorder="1" applyAlignment="1">
      <alignment horizontal="center" vertical="center" textRotation="90"/>
    </xf>
    <xf numFmtId="0" fontId="18" fillId="0" borderId="0" xfId="378" applyFont="1" applyAlignment="1">
      <alignment horizontal="center" vertical="center"/>
    </xf>
    <xf numFmtId="0" fontId="1" fillId="13" borderId="10" xfId="378" applyFill="1" applyBorder="1" applyAlignment="1">
      <alignment horizontal="center" vertical="center"/>
    </xf>
    <xf numFmtId="0" fontId="13" fillId="12" borderId="10" xfId="378" applyFont="1" applyFill="1" applyBorder="1" applyAlignment="1">
      <alignment horizontal="center" vertical="center"/>
    </xf>
    <xf numFmtId="0" fontId="18" fillId="0" borderId="11" xfId="378" applyFont="1" applyBorder="1" applyAlignment="1">
      <alignment horizontal="center" vertical="center" textRotation="90"/>
    </xf>
    <xf numFmtId="0" fontId="21" fillId="10" borderId="0" xfId="378" applyFont="1" applyFill="1" applyAlignment="1">
      <alignment horizontal="center" vertical="center" textRotation="90"/>
    </xf>
    <xf numFmtId="0" fontId="22" fillId="14" borderId="10" xfId="378" applyFont="1" applyFill="1" applyBorder="1" applyAlignment="1">
      <alignment horizontal="center" vertical="center"/>
    </xf>
    <xf numFmtId="0" fontId="19" fillId="10" borderId="0" xfId="378" applyFont="1" applyFill="1" applyAlignment="1">
      <alignment horizontal="center" vertical="center" wrapText="1"/>
    </xf>
    <xf numFmtId="0" fontId="1" fillId="0" borderId="12" xfId="378" applyBorder="1" applyAlignment="1">
      <alignment horizontal="center"/>
    </xf>
    <xf numFmtId="0" fontId="1" fillId="7" borderId="13" xfId="378" applyFill="1" applyBorder="1" applyAlignment="1">
      <alignment horizontal="center"/>
    </xf>
    <xf numFmtId="0" fontId="1" fillId="0" borderId="14" xfId="378" applyBorder="1" applyAlignment="1">
      <alignment horizontal="center"/>
    </xf>
    <xf numFmtId="0" fontId="1" fillId="0" borderId="15" xfId="378" applyBorder="1" applyAlignment="1">
      <alignment horizontal="center"/>
    </xf>
    <xf numFmtId="0" fontId="1" fillId="0" borderId="13" xfId="378" applyBorder="1" applyAlignment="1">
      <alignment horizontal="center"/>
    </xf>
    <xf numFmtId="0" fontId="23" fillId="1" borderId="16" xfId="378" applyFont="1" applyFill="1" applyBorder="1" applyAlignment="1">
      <alignment horizontal="center"/>
    </xf>
    <xf numFmtId="0" fontId="1" fillId="0" borderId="17" xfId="378" applyBorder="1" applyAlignment="1">
      <alignment horizontal="center"/>
    </xf>
    <xf numFmtId="0" fontId="23" fillId="15" borderId="19" xfId="378" applyFont="1" applyFill="1" applyBorder="1" applyAlignment="1">
      <alignment horizontal="center"/>
    </xf>
    <xf numFmtId="0" fontId="1" fillId="0" borderId="20" xfId="378" applyBorder="1" applyAlignment="1">
      <alignment horizontal="center"/>
    </xf>
    <xf numFmtId="0" fontId="1" fillId="16" borderId="21" xfId="378" applyFill="1" applyBorder="1" applyAlignment="1">
      <alignment horizontal="center"/>
    </xf>
    <xf numFmtId="0" fontId="23" fillId="1" borderId="22" xfId="378" applyFont="1" applyFill="1" applyBorder="1" applyAlignment="1">
      <alignment horizontal="center"/>
    </xf>
    <xf numFmtId="0" fontId="1" fillId="1" borderId="21" xfId="378" applyFill="1" applyBorder="1" applyAlignment="1">
      <alignment horizontal="center"/>
    </xf>
    <xf numFmtId="0" fontId="1" fillId="1" borderId="23" xfId="378" applyFill="1" applyBorder="1" applyAlignment="1">
      <alignment horizontal="center"/>
    </xf>
    <xf numFmtId="0" fontId="1" fillId="13" borderId="24" xfId="378" applyFill="1" applyBorder="1" applyAlignment="1">
      <alignment horizontal="center"/>
    </xf>
    <xf numFmtId="0" fontId="1" fillId="0" borderId="25" xfId="378" applyBorder="1" applyAlignment="1">
      <alignment horizontal="center"/>
    </xf>
    <xf numFmtId="0" fontId="1" fillId="0" borderId="26" xfId="378" applyBorder="1" applyAlignment="1">
      <alignment horizontal="center"/>
    </xf>
    <xf numFmtId="0" fontId="1" fillId="0" borderId="27" xfId="378" applyBorder="1" applyAlignment="1">
      <alignment horizontal="center"/>
    </xf>
    <xf numFmtId="0" fontId="1" fillId="0" borderId="28" xfId="378" applyBorder="1" applyAlignment="1">
      <alignment horizontal="center"/>
    </xf>
    <xf numFmtId="0" fontId="23" fillId="1" borderId="19" xfId="378" applyFont="1" applyFill="1" applyBorder="1" applyAlignment="1">
      <alignment horizontal="center"/>
    </xf>
    <xf numFmtId="0" fontId="1" fillId="0" borderId="16" xfId="378" applyBorder="1" applyAlignment="1">
      <alignment horizontal="center"/>
    </xf>
    <xf numFmtId="0" fontId="23" fillId="15" borderId="22" xfId="378" applyFont="1" applyFill="1" applyBorder="1" applyAlignment="1">
      <alignment horizontal="center"/>
    </xf>
    <xf numFmtId="0" fontId="1" fillId="17" borderId="16" xfId="378" applyFill="1" applyBorder="1" applyAlignment="1">
      <alignment horizontal="center"/>
    </xf>
    <xf numFmtId="0" fontId="1" fillId="0" borderId="29" xfId="378" applyBorder="1" applyAlignment="1">
      <alignment horizontal="center"/>
    </xf>
    <xf numFmtId="0" fontId="1" fillId="0" borderId="30" xfId="378" applyBorder="1" applyAlignment="1">
      <alignment horizontal="center"/>
    </xf>
    <xf numFmtId="0" fontId="23" fillId="17" borderId="22" xfId="378" applyFont="1" applyFill="1" applyBorder="1" applyAlignment="1">
      <alignment horizontal="center"/>
    </xf>
    <xf numFmtId="0" fontId="1" fillId="0" borderId="24" xfId="378" applyBorder="1" applyAlignment="1">
      <alignment horizontal="center"/>
    </xf>
    <xf numFmtId="0" fontId="1" fillId="13" borderId="27" xfId="378" applyFill="1" applyBorder="1" applyAlignment="1">
      <alignment horizontal="center"/>
    </xf>
    <xf numFmtId="0" fontId="1" fillId="0" borderId="31" xfId="378" applyBorder="1" applyAlignment="1">
      <alignment horizontal="center"/>
    </xf>
    <xf numFmtId="0" fontId="1" fillId="0" borderId="32" xfId="378" applyBorder="1" applyAlignment="1">
      <alignment horizontal="center"/>
    </xf>
    <xf numFmtId="0" fontId="1" fillId="0" borderId="33" xfId="378" applyBorder="1" applyAlignment="1">
      <alignment horizontal="center"/>
    </xf>
    <xf numFmtId="0" fontId="1" fillId="0" borderId="34" xfId="378" applyBorder="1" applyAlignment="1">
      <alignment horizontal="center"/>
    </xf>
    <xf numFmtId="0" fontId="1" fillId="0" borderId="35" xfId="378" applyBorder="1" applyAlignment="1">
      <alignment horizontal="center"/>
    </xf>
    <xf numFmtId="0" fontId="1" fillId="0" borderId="36" xfId="378" applyBorder="1" applyAlignment="1">
      <alignment horizontal="center"/>
    </xf>
    <xf numFmtId="0" fontId="1" fillId="0" borderId="21" xfId="378" applyBorder="1" applyAlignment="1">
      <alignment horizontal="center"/>
    </xf>
    <xf numFmtId="0" fontId="23" fillId="1" borderId="20" xfId="378" applyFont="1" applyFill="1" applyBorder="1" applyAlignment="1">
      <alignment horizontal="center"/>
    </xf>
    <xf numFmtId="0" fontId="23" fillId="17" borderId="37" xfId="378" applyFont="1" applyFill="1" applyBorder="1" applyAlignment="1">
      <alignment horizontal="center"/>
    </xf>
    <xf numFmtId="0" fontId="1" fillId="7" borderId="20" xfId="378" applyFill="1" applyBorder="1" applyAlignment="1">
      <alignment horizontal="center"/>
    </xf>
    <xf numFmtId="0" fontId="1" fillId="16" borderId="38" xfId="378" applyFill="1" applyBorder="1" applyAlignment="1">
      <alignment horizontal="center"/>
    </xf>
    <xf numFmtId="0" fontId="1" fillId="0" borderId="39" xfId="378" applyBorder="1" applyAlignment="1">
      <alignment horizontal="center"/>
    </xf>
    <xf numFmtId="0" fontId="1" fillId="0" borderId="40" xfId="378" applyBorder="1" applyAlignment="1">
      <alignment horizontal="center"/>
    </xf>
    <xf numFmtId="0" fontId="1" fillId="13" borderId="41" xfId="378" applyFill="1" applyBorder="1" applyAlignment="1">
      <alignment horizontal="center"/>
    </xf>
    <xf numFmtId="0" fontId="1" fillId="0" borderId="42" xfId="378" applyBorder="1" applyAlignment="1">
      <alignment horizontal="center"/>
    </xf>
    <xf numFmtId="0" fontId="1" fillId="0" borderId="46" xfId="378" applyBorder="1" applyAlignment="1">
      <alignment horizontal="center"/>
    </xf>
    <xf numFmtId="0" fontId="1" fillId="0" borderId="0" xfId="378" applyAlignment="1">
      <alignment horizontal="left"/>
    </xf>
    <xf numFmtId="0" fontId="23" fillId="18" borderId="12" xfId="378" applyFont="1" applyFill="1" applyBorder="1" applyAlignment="1">
      <alignment horizontal="center"/>
    </xf>
    <xf numFmtId="0" fontId="1" fillId="0" borderId="19" xfId="378" applyBorder="1" applyAlignment="1">
      <alignment horizontal="center"/>
    </xf>
    <xf numFmtId="0" fontId="23" fillId="18" borderId="47" xfId="378" applyFont="1" applyFill="1" applyBorder="1" applyAlignment="1">
      <alignment horizontal="center"/>
    </xf>
    <xf numFmtId="0" fontId="16" fillId="0" borderId="0" xfId="378" applyFont="1" applyAlignment="1">
      <alignment horizontal="center" vertical="center" textRotation="45"/>
    </xf>
    <xf numFmtId="0" fontId="26" fillId="19" borderId="48" xfId="378" applyFont="1" applyFill="1" applyBorder="1" applyAlignment="1">
      <alignment horizontal="center" vertical="center"/>
    </xf>
    <xf numFmtId="0" fontId="26" fillId="19" borderId="50" xfId="378" applyFont="1" applyFill="1" applyBorder="1" applyAlignment="1">
      <alignment horizontal="center" vertical="center"/>
    </xf>
    <xf numFmtId="0" fontId="23" fillId="19" borderId="49" xfId="378" applyFont="1" applyFill="1" applyBorder="1" applyAlignment="1">
      <alignment horizontal="left" vertical="center"/>
    </xf>
    <xf numFmtId="0" fontId="27" fillId="19" borderId="51" xfId="378" applyFont="1" applyFill="1" applyBorder="1" applyAlignment="1">
      <alignment horizontal="left" vertical="center"/>
    </xf>
    <xf numFmtId="0" fontId="0" fillId="0" borderId="57" xfId="0" applyBorder="1"/>
    <xf numFmtId="0" fontId="0" fillId="0" borderId="58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71" xfId="0" applyBorder="1"/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75" xfId="0" applyBorder="1"/>
    <xf numFmtId="0" fontId="1" fillId="19" borderId="50" xfId="378" applyFill="1" applyBorder="1" applyAlignment="1">
      <alignment horizontal="left" vertical="top" wrapText="1" indent="1"/>
    </xf>
    <xf numFmtId="0" fontId="1" fillId="19" borderId="51" xfId="378" applyFill="1" applyBorder="1" applyAlignment="1">
      <alignment horizontal="left" vertical="top" wrapText="1" indent="1"/>
    </xf>
    <xf numFmtId="0" fontId="1" fillId="19" borderId="52" xfId="378" applyFill="1" applyBorder="1" applyAlignment="1">
      <alignment horizontal="left" vertical="top" wrapText="1" indent="1"/>
    </xf>
    <xf numFmtId="0" fontId="1" fillId="19" borderId="53" xfId="378" applyFill="1" applyBorder="1" applyAlignment="1">
      <alignment horizontal="left" vertical="top" wrapText="1" indent="1"/>
    </xf>
    <xf numFmtId="0" fontId="18" fillId="0" borderId="0" xfId="378" applyFont="1" applyAlignment="1">
      <alignment horizontal="center"/>
    </xf>
    <xf numFmtId="0" fontId="18" fillId="0" borderId="0" xfId="378" applyFont="1" applyAlignment="1">
      <alignment horizontal="center" vertical="center" textRotation="90"/>
    </xf>
    <xf numFmtId="0" fontId="13" fillId="12" borderId="18" xfId="378" applyFont="1" applyFill="1" applyBorder="1" applyAlignment="1">
      <alignment horizontal="center" vertical="center" textRotation="90"/>
    </xf>
    <xf numFmtId="0" fontId="13" fillId="12" borderId="43" xfId="378" applyFont="1" applyFill="1" applyBorder="1" applyAlignment="1">
      <alignment horizontal="center" vertical="center" textRotation="90"/>
    </xf>
    <xf numFmtId="0" fontId="13" fillId="12" borderId="44" xfId="378" applyFont="1" applyFill="1" applyBorder="1" applyAlignment="1">
      <alignment horizontal="center"/>
    </xf>
    <xf numFmtId="0" fontId="13" fillId="12" borderId="45" xfId="378" applyFont="1" applyFill="1" applyBorder="1" applyAlignment="1">
      <alignment horizontal="center"/>
    </xf>
    <xf numFmtId="0" fontId="1" fillId="0" borderId="0" xfId="378" applyAlignment="1">
      <alignment horizontal="left" vertical="center" wrapText="1"/>
    </xf>
    <xf numFmtId="0" fontId="1" fillId="19" borderId="55" xfId="378" applyFill="1" applyBorder="1" applyAlignment="1">
      <alignment horizontal="left" vertical="center" wrapText="1"/>
    </xf>
    <xf numFmtId="0" fontId="1" fillId="19" borderId="44" xfId="378" applyFill="1" applyBorder="1" applyAlignment="1">
      <alignment horizontal="left" vertical="center" wrapText="1"/>
    </xf>
    <xf numFmtId="0" fontId="1" fillId="19" borderId="56" xfId="378" applyFill="1" applyBorder="1" applyAlignment="1">
      <alignment horizontal="left" vertical="center" wrapText="1"/>
    </xf>
    <xf numFmtId="0" fontId="1" fillId="19" borderId="48" xfId="378" applyFill="1" applyBorder="1" applyAlignment="1">
      <alignment horizontal="left" vertical="top" wrapText="1" indent="1"/>
    </xf>
    <xf numFmtId="0" fontId="1" fillId="19" borderId="54" xfId="378" applyFill="1" applyBorder="1" applyAlignment="1">
      <alignment horizontal="left" vertical="top" wrapText="1" indent="1"/>
    </xf>
    <xf numFmtId="0" fontId="1" fillId="19" borderId="49" xfId="378" applyFill="1" applyBorder="1" applyAlignment="1">
      <alignment horizontal="left" vertical="top" wrapText="1" indent="1"/>
    </xf>
    <xf numFmtId="0" fontId="1" fillId="19" borderId="0" xfId="378" applyFill="1" applyAlignment="1">
      <alignment horizontal="left" vertical="top" wrapText="1" indent="1"/>
    </xf>
    <xf numFmtId="0" fontId="1" fillId="19" borderId="45" xfId="378" applyFill="1" applyBorder="1" applyAlignment="1">
      <alignment horizontal="left" vertical="top" wrapText="1" indent="1"/>
    </xf>
    <xf numFmtId="165" fontId="0" fillId="0" borderId="0" xfId="1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</cellXfs>
  <cellStyles count="379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Normal" xfId="0" builtinId="0"/>
    <cellStyle name="Normal 2" xfId="378" xr:uid="{00000000-0005-0000-0000-00007A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17</xdr:row>
      <xdr:rowOff>76200</xdr:rowOff>
    </xdr:from>
    <xdr:to>
      <xdr:col>24</xdr:col>
      <xdr:colOff>247650</xdr:colOff>
      <xdr:row>29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915275" y="3476625"/>
          <a:ext cx="8791575" cy="2324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7200"/>
            <a:t>Domestic transctions (Z or T</a:t>
          </a:r>
          <a:r>
            <a:rPr lang="en-US" sz="7200" baseline="0"/>
            <a:t> block)</a:t>
          </a:r>
          <a:endParaRPr lang="en-US" sz="7200"/>
        </a:p>
      </xdr:txBody>
    </xdr:sp>
    <xdr:clientData/>
  </xdr:twoCellAnchor>
  <xdr:twoCellAnchor>
    <xdr:from>
      <xdr:col>3</xdr:col>
      <xdr:colOff>612322</xdr:colOff>
      <xdr:row>34</xdr:row>
      <xdr:rowOff>0</xdr:rowOff>
    </xdr:from>
    <xdr:to>
      <xdr:col>30</xdr:col>
      <xdr:colOff>0</xdr:colOff>
      <xdr:row>41</xdr:row>
      <xdr:rowOff>13607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653393" y="6939643"/>
          <a:ext cx="17757321" cy="144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7200"/>
            <a:t>Primary inputs</a:t>
          </a:r>
          <a:r>
            <a:rPr lang="en-US" sz="7200" baseline="0"/>
            <a:t> (aka Value Added)</a:t>
          </a:r>
          <a:endParaRPr lang="en-US" sz="7200"/>
        </a:p>
      </xdr:txBody>
    </xdr:sp>
    <xdr:clientData/>
  </xdr:twoCellAnchor>
  <xdr:twoCellAnchor>
    <xdr:from>
      <xdr:col>29</xdr:col>
      <xdr:colOff>675409</xdr:colOff>
      <xdr:row>8</xdr:row>
      <xdr:rowOff>190500</xdr:rowOff>
    </xdr:from>
    <xdr:to>
      <xdr:col>36</xdr:col>
      <xdr:colOff>0</xdr:colOff>
      <xdr:row>35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1647727" y="1853045"/>
          <a:ext cx="4173682" cy="54205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0"/>
            <a:t>Domestic final demand of domestic goods</a:t>
          </a:r>
        </a:p>
      </xdr:txBody>
    </xdr:sp>
    <xdr:clientData/>
  </xdr:twoCellAnchor>
  <xdr:twoCellAnchor>
    <xdr:from>
      <xdr:col>3</xdr:col>
      <xdr:colOff>676894</xdr:colOff>
      <xdr:row>44</xdr:row>
      <xdr:rowOff>91787</xdr:rowOff>
    </xdr:from>
    <xdr:to>
      <xdr:col>30</xdr:col>
      <xdr:colOff>64572</xdr:colOff>
      <xdr:row>51</xdr:row>
      <xdr:rowOff>105394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2755076" y="9235787"/>
          <a:ext cx="18974541" cy="14683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7200"/>
            <a:t>Imports into</a:t>
          </a:r>
          <a:r>
            <a:rPr lang="en-US" sz="7200" baseline="0"/>
            <a:t> intermediate demand</a:t>
          </a:r>
          <a:endParaRPr lang="en-US" sz="7200"/>
        </a:p>
      </xdr:txBody>
    </xdr:sp>
    <xdr:clientData/>
  </xdr:twoCellAnchor>
  <xdr:twoCellAnchor>
    <xdr:from>
      <xdr:col>0</xdr:col>
      <xdr:colOff>138546</xdr:colOff>
      <xdr:row>43</xdr:row>
      <xdr:rowOff>174419</xdr:rowOff>
    </xdr:from>
    <xdr:to>
      <xdr:col>3</xdr:col>
      <xdr:colOff>179367</xdr:colOff>
      <xdr:row>51</xdr:row>
      <xdr:rowOff>188027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38546" y="9110601"/>
          <a:ext cx="2119003" cy="1676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/>
            <a:t>Origin country</a:t>
          </a:r>
        </a:p>
      </xdr:txBody>
    </xdr:sp>
    <xdr:clientData/>
  </xdr:twoCellAnchor>
  <xdr:twoCellAnchor>
    <xdr:from>
      <xdr:col>36</xdr:col>
      <xdr:colOff>294410</xdr:colOff>
      <xdr:row>17</xdr:row>
      <xdr:rowOff>190501</xdr:rowOff>
    </xdr:from>
    <xdr:to>
      <xdr:col>42</xdr:col>
      <xdr:colOff>37111</xdr:colOff>
      <xdr:row>25</xdr:row>
      <xdr:rowOff>155864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26115819" y="3723410"/>
          <a:ext cx="3899065" cy="1627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7200"/>
            <a:t>Exports</a:t>
          </a:r>
        </a:p>
      </xdr:txBody>
    </xdr:sp>
    <xdr:clientData/>
  </xdr:twoCellAnchor>
  <xdr:twoCellAnchor>
    <xdr:from>
      <xdr:col>0</xdr:col>
      <xdr:colOff>0</xdr:colOff>
      <xdr:row>54</xdr:row>
      <xdr:rowOff>34636</xdr:rowOff>
    </xdr:from>
    <xdr:to>
      <xdr:col>29</xdr:col>
      <xdr:colOff>640774</xdr:colOff>
      <xdr:row>74</xdr:row>
      <xdr:rowOff>138546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0" y="11256818"/>
          <a:ext cx="21613092" cy="42602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7200"/>
            <a:t>Satellite</a:t>
          </a:r>
          <a:r>
            <a:rPr lang="en-US" sz="7200" baseline="0"/>
            <a:t> accounts (Q; non-monetary inputs into production)</a:t>
          </a:r>
          <a:endParaRPr lang="en-US" sz="7200"/>
        </a:p>
      </xdr:txBody>
    </xdr:sp>
    <xdr:clientData/>
  </xdr:twoCellAnchor>
  <xdr:twoCellAnchor>
    <xdr:from>
      <xdr:col>37</xdr:col>
      <xdr:colOff>34637</xdr:colOff>
      <xdr:row>3</xdr:row>
      <xdr:rowOff>190499</xdr:rowOff>
    </xdr:from>
    <xdr:to>
      <xdr:col>40</xdr:col>
      <xdr:colOff>675409</xdr:colOff>
      <xdr:row>9</xdr:row>
      <xdr:rowOff>121227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26548773" y="813954"/>
          <a:ext cx="2718954" cy="1177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/>
            <a:t>Destination</a:t>
          </a:r>
        </a:p>
      </xdr:txBody>
    </xdr:sp>
    <xdr:clientData/>
  </xdr:twoCellAnchor>
  <xdr:twoCellAnchor>
    <xdr:from>
      <xdr:col>30</xdr:col>
      <xdr:colOff>346363</xdr:colOff>
      <xdr:row>41</xdr:row>
      <xdr:rowOff>51955</xdr:rowOff>
    </xdr:from>
    <xdr:to>
      <xdr:col>35</xdr:col>
      <xdr:colOff>519545</xdr:colOff>
      <xdr:row>50</xdr:row>
      <xdr:rowOff>173182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22011408" y="8572500"/>
          <a:ext cx="3636819" cy="19915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/>
            <a:t>Domestic FD of imported</a:t>
          </a:r>
          <a:r>
            <a:rPr lang="en-US" sz="4000" baseline="0"/>
            <a:t> gods</a:t>
          </a:r>
          <a:endParaRPr lang="en-US" sz="4000"/>
        </a:p>
      </xdr:txBody>
    </xdr:sp>
    <xdr:clientData/>
  </xdr:twoCellAnchor>
  <xdr:twoCellAnchor>
    <xdr:from>
      <xdr:col>30</xdr:col>
      <xdr:colOff>169718</xdr:colOff>
      <xdr:row>55</xdr:row>
      <xdr:rowOff>169718</xdr:rowOff>
    </xdr:from>
    <xdr:to>
      <xdr:col>35</xdr:col>
      <xdr:colOff>342900</xdr:colOff>
      <xdr:row>72</xdr:row>
      <xdr:rowOff>51955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21834763" y="11599718"/>
          <a:ext cx="3636819" cy="34151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/>
            <a:t>Emissions assocated with domestic FD (e.g. household fuel use)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opLeftCell="A4" workbookViewId="0">
      <selection activeCell="F14" sqref="F14"/>
    </sheetView>
  </sheetViews>
  <sheetFormatPr baseColWidth="10" defaultColWidth="7.6640625" defaultRowHeight="15" x14ac:dyDescent="0.2"/>
  <cols>
    <col min="1" max="1" width="3.6640625" style="115" customWidth="1"/>
    <col min="2" max="2" width="4.6640625" style="115" customWidth="1"/>
    <col min="3" max="3" width="10.5" style="115" customWidth="1"/>
    <col min="4" max="4" width="11.6640625" style="115" customWidth="1"/>
    <col min="5" max="5" width="6.6640625" style="115" customWidth="1"/>
    <col min="6" max="6" width="10.83203125" style="115" customWidth="1"/>
    <col min="7" max="7" width="10.6640625" style="115" customWidth="1"/>
    <col min="8" max="8" width="6.6640625" style="115" customWidth="1"/>
    <col min="9" max="9" width="10.83203125" style="115" customWidth="1"/>
    <col min="10" max="10" width="11.6640625" style="115" customWidth="1"/>
    <col min="11" max="11" width="6.1640625" style="115" customWidth="1"/>
    <col min="12" max="12" width="3.5" style="115" customWidth="1"/>
    <col min="13" max="13" width="13.6640625" style="115" customWidth="1"/>
    <col min="14" max="14" width="18.5" style="115" customWidth="1"/>
    <col min="15" max="15" width="85.33203125" style="177" customWidth="1"/>
    <col min="16" max="19" width="7.6640625" style="177"/>
    <col min="20" max="16384" width="7.6640625" style="115"/>
  </cols>
  <sheetData>
    <row r="1" spans="1:15" ht="16" thickBot="1" x14ac:dyDescent="0.25">
      <c r="A1" s="181"/>
      <c r="C1" s="209" t="s">
        <v>0</v>
      </c>
      <c r="D1" s="209"/>
      <c r="E1" s="209"/>
      <c r="F1" s="209" t="s">
        <v>165</v>
      </c>
      <c r="G1" s="209"/>
      <c r="H1" s="209"/>
      <c r="I1" s="209" t="s">
        <v>165</v>
      </c>
      <c r="J1" s="209"/>
      <c r="K1" s="209"/>
      <c r="L1" s="209"/>
    </row>
    <row r="2" spans="1:15" ht="34.5" customHeight="1" thickBot="1" x14ac:dyDescent="0.25">
      <c r="B2" s="118"/>
      <c r="C2" s="119" t="s">
        <v>166</v>
      </c>
      <c r="D2" s="119" t="s">
        <v>167</v>
      </c>
      <c r="E2" s="119" t="s">
        <v>154</v>
      </c>
      <c r="F2" s="133" t="s">
        <v>168</v>
      </c>
      <c r="G2" s="133" t="s">
        <v>169</v>
      </c>
      <c r="H2" s="133" t="s">
        <v>170</v>
      </c>
      <c r="I2" s="119" t="s">
        <v>166</v>
      </c>
      <c r="J2" s="119" t="s">
        <v>167</v>
      </c>
      <c r="K2" s="119" t="s">
        <v>154</v>
      </c>
      <c r="L2" s="119"/>
      <c r="N2" s="182" t="s">
        <v>184</v>
      </c>
      <c r="O2" s="184"/>
    </row>
    <row r="3" spans="1:15" ht="47.25" customHeight="1" thickTop="1" x14ac:dyDescent="0.2">
      <c r="A3" s="210" t="s">
        <v>0</v>
      </c>
      <c r="B3" s="123" t="s">
        <v>166</v>
      </c>
      <c r="C3" s="134"/>
      <c r="D3" s="135" t="s">
        <v>171</v>
      </c>
      <c r="E3" s="136"/>
      <c r="F3" s="137"/>
      <c r="G3" s="138"/>
      <c r="H3" s="136"/>
      <c r="I3" s="137"/>
      <c r="J3" s="139"/>
      <c r="K3" s="140"/>
      <c r="L3" s="211" t="s">
        <v>172</v>
      </c>
      <c r="N3" s="183" t="s">
        <v>166</v>
      </c>
      <c r="O3" s="185" t="s">
        <v>110</v>
      </c>
    </row>
    <row r="4" spans="1:15" ht="49.5" customHeight="1" x14ac:dyDescent="0.2">
      <c r="A4" s="210"/>
      <c r="B4" s="123" t="s">
        <v>167</v>
      </c>
      <c r="C4" s="141" t="s">
        <v>173</v>
      </c>
      <c r="D4" s="142"/>
      <c r="E4" s="143"/>
      <c r="F4" s="144"/>
      <c r="G4" s="142"/>
      <c r="H4" s="145"/>
      <c r="I4" s="144"/>
      <c r="J4" s="142"/>
      <c r="K4" s="146"/>
      <c r="L4" s="211"/>
      <c r="N4" s="183" t="s">
        <v>167</v>
      </c>
      <c r="O4" s="185" t="s">
        <v>179</v>
      </c>
    </row>
    <row r="5" spans="1:15" ht="25" customHeight="1" thickBot="1" x14ac:dyDescent="0.25">
      <c r="A5" s="210"/>
      <c r="B5" s="123" t="s">
        <v>174</v>
      </c>
      <c r="C5" s="147"/>
      <c r="D5" s="148"/>
      <c r="E5" s="149"/>
      <c r="F5" s="150"/>
      <c r="G5" s="148"/>
      <c r="H5" s="149"/>
      <c r="I5" s="150"/>
      <c r="J5" s="148"/>
      <c r="K5" s="151"/>
      <c r="L5" s="211"/>
      <c r="N5" s="183" t="s">
        <v>154</v>
      </c>
      <c r="O5" s="185" t="s">
        <v>180</v>
      </c>
    </row>
    <row r="6" spans="1:15" ht="49.5" customHeight="1" thickTop="1" x14ac:dyDescent="0.2">
      <c r="A6" s="210" t="s">
        <v>175</v>
      </c>
      <c r="B6" s="123" t="s">
        <v>166</v>
      </c>
      <c r="C6" s="152"/>
      <c r="D6" s="153"/>
      <c r="E6" s="145"/>
      <c r="F6" s="154" t="s">
        <v>176</v>
      </c>
      <c r="G6" s="155"/>
      <c r="H6" s="143"/>
      <c r="I6" s="156"/>
      <c r="J6" s="139"/>
      <c r="K6" s="157"/>
      <c r="L6" s="211"/>
      <c r="N6" s="183" t="s">
        <v>174</v>
      </c>
      <c r="O6" s="185" t="s">
        <v>181</v>
      </c>
    </row>
    <row r="7" spans="1:15" ht="49.5" customHeight="1" x14ac:dyDescent="0.2">
      <c r="A7" s="210"/>
      <c r="B7" s="123" t="s">
        <v>167</v>
      </c>
      <c r="D7" s="142"/>
      <c r="F7" s="158"/>
      <c r="G7" s="142"/>
      <c r="I7" s="158"/>
      <c r="J7" s="142"/>
      <c r="K7" s="146"/>
      <c r="L7" s="211"/>
      <c r="N7" s="183" t="s">
        <v>182</v>
      </c>
      <c r="O7" s="185" t="s">
        <v>183</v>
      </c>
    </row>
    <row r="8" spans="1:15" ht="25" customHeight="1" thickBot="1" x14ac:dyDescent="0.25">
      <c r="A8" s="210"/>
      <c r="B8" s="123" t="s">
        <v>174</v>
      </c>
      <c r="C8" s="159"/>
      <c r="D8" s="148"/>
      <c r="E8" s="149"/>
      <c r="F8" s="160"/>
      <c r="G8" s="148"/>
      <c r="H8" s="149"/>
      <c r="I8" s="150"/>
      <c r="J8" s="148"/>
      <c r="K8" s="151"/>
      <c r="L8" s="211"/>
      <c r="N8" s="205" t="s">
        <v>185</v>
      </c>
      <c r="O8" s="206"/>
    </row>
    <row r="9" spans="1:15" ht="60.75" customHeight="1" thickTop="1" x14ac:dyDescent="0.2">
      <c r="A9" s="210" t="s">
        <v>175</v>
      </c>
      <c r="B9" s="123" t="s">
        <v>166</v>
      </c>
      <c r="C9" s="161"/>
      <c r="D9" s="142"/>
      <c r="E9" s="162"/>
      <c r="G9" s="163"/>
      <c r="H9" s="164"/>
      <c r="I9" s="165"/>
      <c r="J9" s="166"/>
      <c r="K9" s="157"/>
      <c r="L9" s="211"/>
      <c r="N9" s="205"/>
      <c r="O9" s="206"/>
    </row>
    <row r="10" spans="1:15" ht="48.75" customHeight="1" thickBot="1" x14ac:dyDescent="0.25">
      <c r="A10" s="210"/>
      <c r="B10" s="123" t="s">
        <v>167</v>
      </c>
      <c r="C10" s="152"/>
      <c r="D10" s="142"/>
      <c r="E10" s="167"/>
      <c r="F10" s="168"/>
      <c r="G10" s="142"/>
      <c r="H10" s="145"/>
      <c r="I10" s="169"/>
      <c r="J10" s="170" t="s">
        <v>177</v>
      </c>
      <c r="K10" s="171"/>
      <c r="L10" s="211"/>
      <c r="N10" s="207"/>
      <c r="O10" s="208"/>
    </row>
    <row r="11" spans="1:15" ht="25" customHeight="1" thickBot="1" x14ac:dyDescent="0.25">
      <c r="A11" s="210"/>
      <c r="B11" s="123" t="s">
        <v>174</v>
      </c>
      <c r="C11" s="172"/>
      <c r="D11" s="163"/>
      <c r="E11" s="162"/>
      <c r="F11" s="173"/>
      <c r="G11" s="163"/>
      <c r="H11" s="162"/>
      <c r="J11" s="174"/>
      <c r="K11" s="175"/>
      <c r="L11" s="212"/>
      <c r="N11" s="177"/>
    </row>
    <row r="12" spans="1:15" ht="14.25" customHeight="1" thickBot="1" x14ac:dyDescent="0.25">
      <c r="A12" s="210"/>
      <c r="B12" s="123"/>
      <c r="C12" s="213" t="s">
        <v>178</v>
      </c>
      <c r="D12" s="213"/>
      <c r="E12" s="213"/>
      <c r="F12" s="213"/>
      <c r="G12" s="213"/>
      <c r="H12" s="213"/>
      <c r="I12" s="213"/>
      <c r="J12" s="214"/>
      <c r="K12" s="213"/>
      <c r="L12" s="176"/>
    </row>
    <row r="13" spans="1:15" ht="113.25" customHeight="1" x14ac:dyDescent="0.2">
      <c r="B13" s="131" t="s">
        <v>163</v>
      </c>
      <c r="C13" s="178"/>
      <c r="D13" s="142"/>
      <c r="E13" s="180"/>
      <c r="F13" s="178"/>
      <c r="G13" s="142"/>
      <c r="H13" s="180"/>
      <c r="I13" s="179"/>
      <c r="J13" s="178"/>
      <c r="K13" s="180"/>
    </row>
    <row r="14" spans="1:15" ht="100" customHeight="1" x14ac:dyDescent="0.2"/>
    <row r="15" spans="1:15" ht="100" customHeight="1" x14ac:dyDescent="0.2"/>
    <row r="16" spans="1:15" ht="100" customHeight="1" x14ac:dyDescent="0.2"/>
    <row r="17" ht="100" customHeight="1" x14ac:dyDescent="0.2"/>
  </sheetData>
  <mergeCells count="9">
    <mergeCell ref="N8:O10"/>
    <mergeCell ref="C1:E1"/>
    <mergeCell ref="F1:H1"/>
    <mergeCell ref="I1:L1"/>
    <mergeCell ref="A3:A5"/>
    <mergeCell ref="L3:L11"/>
    <mergeCell ref="A6:A8"/>
    <mergeCell ref="A9:A12"/>
    <mergeCell ref="C12:K12"/>
  </mergeCells>
  <pageMargins left="0.25" right="0.25" top="0.51" bottom="0.3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H19" sqref="H19"/>
    </sheetView>
  </sheetViews>
  <sheetFormatPr baseColWidth="10" defaultColWidth="8.83203125" defaultRowHeight="16" x14ac:dyDescent="0.2"/>
  <cols>
    <col min="4" max="9" width="2.6640625" customWidth="1"/>
    <col min="13" max="15" width="2.83203125" customWidth="1"/>
  </cols>
  <sheetData>
    <row r="1" spans="1:25" x14ac:dyDescent="0.2">
      <c r="A1" s="186"/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8"/>
    </row>
    <row r="2" spans="1:25" x14ac:dyDescent="0.2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1"/>
    </row>
    <row r="3" spans="1:25" x14ac:dyDescent="0.2">
      <c r="A3" s="189"/>
      <c r="B3" s="190"/>
      <c r="C3" s="190"/>
      <c r="D3" s="190" t="s">
        <v>187</v>
      </c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1"/>
    </row>
    <row r="4" spans="1:25" x14ac:dyDescent="0.2">
      <c r="A4" s="189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1"/>
    </row>
    <row r="5" spans="1:25" x14ac:dyDescent="0.2">
      <c r="A5" s="189"/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1"/>
    </row>
    <row r="6" spans="1:25" x14ac:dyDescent="0.2">
      <c r="A6" s="189"/>
      <c r="B6" s="190"/>
      <c r="C6" s="190"/>
      <c r="D6" s="190" t="s">
        <v>188</v>
      </c>
      <c r="E6" s="190"/>
      <c r="F6" s="190"/>
      <c r="G6" s="190"/>
      <c r="H6" s="190"/>
      <c r="I6" s="190"/>
      <c r="J6" s="190"/>
      <c r="K6" s="190"/>
      <c r="L6" s="190"/>
      <c r="M6" s="190" t="s">
        <v>192</v>
      </c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1"/>
    </row>
    <row r="7" spans="1:25" x14ac:dyDescent="0.2">
      <c r="A7" s="189"/>
      <c r="B7" s="190"/>
      <c r="C7" s="190"/>
      <c r="D7" s="193"/>
      <c r="E7" s="193"/>
      <c r="F7" s="193"/>
      <c r="G7" s="193"/>
      <c r="H7" s="193"/>
      <c r="I7" s="193"/>
      <c r="J7" s="190"/>
      <c r="K7" s="190"/>
      <c r="L7" s="190"/>
      <c r="M7" s="193"/>
      <c r="N7" s="193"/>
      <c r="O7" s="193"/>
      <c r="P7" s="190"/>
      <c r="Q7" s="190"/>
      <c r="R7" s="190"/>
      <c r="S7" s="190"/>
      <c r="T7" s="190"/>
      <c r="U7" s="190"/>
      <c r="V7" s="190"/>
      <c r="W7" s="190"/>
      <c r="X7" s="190"/>
      <c r="Y7" s="191"/>
    </row>
    <row r="8" spans="1:25" x14ac:dyDescent="0.2">
      <c r="A8" s="189"/>
      <c r="B8" s="190"/>
      <c r="C8" s="191"/>
      <c r="D8" s="196" t="s">
        <v>189</v>
      </c>
      <c r="E8" s="197" t="s">
        <v>190</v>
      </c>
      <c r="F8" s="197" t="s">
        <v>189</v>
      </c>
      <c r="G8" s="197" t="s">
        <v>190</v>
      </c>
      <c r="H8" s="197" t="s">
        <v>189</v>
      </c>
      <c r="I8" s="198" t="s">
        <v>190</v>
      </c>
      <c r="J8" s="189"/>
      <c r="K8" s="190"/>
      <c r="L8" s="191"/>
      <c r="M8" s="196" t="s">
        <v>189</v>
      </c>
      <c r="N8" s="197" t="s">
        <v>189</v>
      </c>
      <c r="O8" s="198" t="s">
        <v>189</v>
      </c>
      <c r="P8" s="189"/>
      <c r="Q8" s="190"/>
      <c r="R8" s="190"/>
      <c r="S8" s="190"/>
      <c r="T8" s="190"/>
      <c r="U8" s="190"/>
      <c r="V8" s="190"/>
      <c r="W8" s="190"/>
      <c r="X8" s="190"/>
      <c r="Y8" s="191"/>
    </row>
    <row r="9" spans="1:25" x14ac:dyDescent="0.2">
      <c r="A9" s="189"/>
      <c r="B9" s="190"/>
      <c r="C9" s="191"/>
      <c r="D9" s="199" t="s">
        <v>191</v>
      </c>
      <c r="E9" s="195"/>
      <c r="F9" s="195"/>
      <c r="G9" s="195"/>
      <c r="H9" s="195"/>
      <c r="I9" s="200"/>
      <c r="J9" s="189"/>
      <c r="K9" s="190" t="s">
        <v>193</v>
      </c>
      <c r="L9" s="191"/>
      <c r="M9" s="199" t="s">
        <v>189</v>
      </c>
      <c r="N9" s="195" t="s">
        <v>189</v>
      </c>
      <c r="O9" s="200" t="s">
        <v>189</v>
      </c>
      <c r="P9" s="189"/>
      <c r="Q9" s="190"/>
      <c r="R9" s="190"/>
      <c r="S9" s="190"/>
      <c r="T9" s="190"/>
      <c r="U9" s="190"/>
      <c r="V9" s="190"/>
      <c r="W9" s="190"/>
      <c r="X9" s="190"/>
      <c r="Y9" s="191"/>
    </row>
    <row r="10" spans="1:25" x14ac:dyDescent="0.2">
      <c r="A10" s="189"/>
      <c r="B10" s="190"/>
      <c r="C10" s="191"/>
      <c r="D10" s="199" t="s">
        <v>189</v>
      </c>
      <c r="E10" s="195" t="s">
        <v>190</v>
      </c>
      <c r="F10" s="195" t="s">
        <v>189</v>
      </c>
      <c r="G10" s="195" t="s">
        <v>190</v>
      </c>
      <c r="H10" s="195" t="s">
        <v>189</v>
      </c>
      <c r="I10" s="200" t="s">
        <v>190</v>
      </c>
      <c r="J10" s="189"/>
      <c r="K10" s="190"/>
      <c r="L10" s="191"/>
      <c r="M10" s="201" t="s">
        <v>189</v>
      </c>
      <c r="N10" s="202" t="s">
        <v>189</v>
      </c>
      <c r="O10" s="203" t="s">
        <v>189</v>
      </c>
      <c r="P10" s="189"/>
      <c r="Q10" s="190"/>
      <c r="R10" s="190"/>
      <c r="S10" s="190"/>
      <c r="T10" s="190"/>
      <c r="U10" s="190"/>
      <c r="V10" s="190"/>
      <c r="W10" s="190"/>
      <c r="X10" s="190"/>
      <c r="Y10" s="191"/>
    </row>
    <row r="11" spans="1:25" x14ac:dyDescent="0.2">
      <c r="A11" s="189"/>
      <c r="B11" s="190"/>
      <c r="C11" s="191"/>
      <c r="D11" s="199"/>
      <c r="E11" s="195"/>
      <c r="F11" s="195" t="s">
        <v>191</v>
      </c>
      <c r="G11" s="195"/>
      <c r="H11" s="195"/>
      <c r="I11" s="200"/>
      <c r="J11" s="189"/>
      <c r="K11" s="190"/>
      <c r="L11" s="190"/>
      <c r="M11" s="204"/>
      <c r="N11" s="204"/>
      <c r="O11" s="204"/>
      <c r="P11" s="190"/>
      <c r="Q11" s="190"/>
      <c r="R11" s="190"/>
      <c r="S11" s="190"/>
      <c r="T11" s="190"/>
      <c r="U11" s="190"/>
      <c r="V11" s="190"/>
      <c r="W11" s="190"/>
      <c r="X11" s="190"/>
      <c r="Y11" s="191"/>
    </row>
    <row r="12" spans="1:25" x14ac:dyDescent="0.2">
      <c r="A12" s="189"/>
      <c r="B12" s="190"/>
      <c r="C12" s="191"/>
      <c r="D12" s="199" t="s">
        <v>189</v>
      </c>
      <c r="E12" s="195" t="s">
        <v>190</v>
      </c>
      <c r="F12" s="195" t="s">
        <v>189</v>
      </c>
      <c r="G12" s="195" t="s">
        <v>190</v>
      </c>
      <c r="H12" s="195" t="s">
        <v>189</v>
      </c>
      <c r="I12" s="200" t="s">
        <v>190</v>
      </c>
      <c r="J12" s="189"/>
      <c r="K12" s="190"/>
      <c r="L12" s="191"/>
      <c r="M12" s="196" t="s">
        <v>190</v>
      </c>
      <c r="N12" s="197" t="s">
        <v>190</v>
      </c>
      <c r="O12" s="198" t="s">
        <v>190</v>
      </c>
      <c r="P12" s="189"/>
      <c r="Q12" s="190"/>
      <c r="R12" s="190"/>
      <c r="S12" s="190"/>
      <c r="T12" s="190"/>
      <c r="U12" s="190"/>
      <c r="V12" s="190"/>
      <c r="W12" s="190"/>
      <c r="X12" s="190"/>
      <c r="Y12" s="191"/>
    </row>
    <row r="13" spans="1:25" x14ac:dyDescent="0.2">
      <c r="A13" s="189"/>
      <c r="B13" s="190"/>
      <c r="C13" s="191"/>
      <c r="D13" s="201"/>
      <c r="E13" s="202"/>
      <c r="F13" s="202"/>
      <c r="G13" s="202"/>
      <c r="H13" s="202" t="s">
        <v>191</v>
      </c>
      <c r="I13" s="203"/>
      <c r="J13" s="189"/>
      <c r="K13" s="190" t="s">
        <v>194</v>
      </c>
      <c r="L13" s="191"/>
      <c r="M13" s="199" t="s">
        <v>190</v>
      </c>
      <c r="N13" s="195" t="s">
        <v>190</v>
      </c>
      <c r="O13" s="200" t="s">
        <v>190</v>
      </c>
      <c r="P13" s="189"/>
      <c r="Q13" s="190"/>
      <c r="R13" s="190"/>
      <c r="S13" s="190"/>
      <c r="T13" s="190"/>
      <c r="U13" s="190"/>
      <c r="V13" s="190"/>
      <c r="W13" s="190"/>
      <c r="X13" s="190"/>
      <c r="Y13" s="191"/>
    </row>
    <row r="14" spans="1:25" x14ac:dyDescent="0.2">
      <c r="A14" s="189"/>
      <c r="B14" s="190"/>
      <c r="C14" s="190"/>
      <c r="D14" s="187"/>
      <c r="E14" s="187"/>
      <c r="F14" s="187"/>
      <c r="G14" s="187"/>
      <c r="H14" s="187"/>
      <c r="I14" s="187"/>
      <c r="J14" s="190"/>
      <c r="K14" s="190"/>
      <c r="L14" s="191"/>
      <c r="M14" s="201" t="s">
        <v>190</v>
      </c>
      <c r="N14" s="202" t="s">
        <v>190</v>
      </c>
      <c r="O14" s="203" t="s">
        <v>190</v>
      </c>
      <c r="P14" s="189"/>
      <c r="Q14" s="190"/>
      <c r="R14" s="190"/>
      <c r="S14" s="190"/>
      <c r="T14" s="190"/>
      <c r="U14" s="190"/>
      <c r="V14" s="190"/>
      <c r="W14" s="190"/>
      <c r="X14" s="190"/>
      <c r="Y14" s="191"/>
    </row>
    <row r="15" spans="1:25" x14ac:dyDescent="0.2">
      <c r="A15" s="189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204"/>
      <c r="N15" s="204"/>
      <c r="O15" s="204"/>
      <c r="P15" s="190"/>
      <c r="Q15" s="190"/>
      <c r="R15" s="190"/>
      <c r="S15" s="190"/>
      <c r="T15" s="190"/>
      <c r="U15" s="190"/>
      <c r="V15" s="190"/>
      <c r="W15" s="190"/>
      <c r="X15" s="190"/>
      <c r="Y15" s="191"/>
    </row>
    <row r="16" spans="1:25" x14ac:dyDescent="0.2">
      <c r="A16" s="189"/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1"/>
      <c r="M16" s="196" t="s">
        <v>191</v>
      </c>
      <c r="N16" s="197"/>
      <c r="O16" s="198"/>
      <c r="P16" s="189"/>
      <c r="Q16" s="190"/>
      <c r="R16" s="190"/>
      <c r="S16" s="190"/>
      <c r="T16" s="190"/>
      <c r="U16" s="190"/>
      <c r="V16" s="190"/>
      <c r="W16" s="190"/>
      <c r="X16" s="190"/>
      <c r="Y16" s="191"/>
    </row>
    <row r="17" spans="1:25" x14ac:dyDescent="0.2">
      <c r="A17" s="189"/>
      <c r="B17" s="190"/>
      <c r="C17" s="190"/>
      <c r="D17" s="190"/>
      <c r="E17" s="190"/>
      <c r="F17" s="190"/>
      <c r="G17" s="190"/>
      <c r="H17" s="190"/>
      <c r="I17" s="190"/>
      <c r="J17" s="190"/>
      <c r="K17" s="190" t="s">
        <v>195</v>
      </c>
      <c r="L17" s="191"/>
      <c r="M17" s="199"/>
      <c r="N17" s="195" t="s">
        <v>191</v>
      </c>
      <c r="O17" s="200"/>
      <c r="P17" s="189"/>
      <c r="Q17" s="190"/>
      <c r="R17" s="190"/>
      <c r="S17" s="190"/>
      <c r="T17" s="190"/>
      <c r="U17" s="190"/>
      <c r="V17" s="190"/>
      <c r="W17" s="190"/>
      <c r="X17" s="190"/>
      <c r="Y17" s="191"/>
    </row>
    <row r="18" spans="1:25" x14ac:dyDescent="0.2">
      <c r="A18" s="189"/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1"/>
      <c r="M18" s="201"/>
      <c r="N18" s="202"/>
      <c r="O18" s="203" t="s">
        <v>191</v>
      </c>
      <c r="P18" s="189"/>
      <c r="Q18" s="190"/>
      <c r="R18" s="190"/>
      <c r="S18" s="190"/>
      <c r="T18" s="190"/>
      <c r="U18" s="190"/>
      <c r="V18" s="190"/>
      <c r="W18" s="190"/>
      <c r="X18" s="190"/>
      <c r="Y18" s="191"/>
    </row>
    <row r="19" spans="1:25" x14ac:dyDescent="0.2">
      <c r="A19" s="189"/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87"/>
      <c r="N19" s="187"/>
      <c r="O19" s="187"/>
      <c r="P19" s="190"/>
      <c r="Q19" s="190"/>
      <c r="R19" s="190"/>
      <c r="S19" s="190"/>
      <c r="T19" s="190"/>
      <c r="U19" s="190"/>
      <c r="V19" s="190"/>
      <c r="W19" s="190"/>
      <c r="X19" s="190"/>
      <c r="Y19" s="191"/>
    </row>
    <row r="20" spans="1:25" x14ac:dyDescent="0.2">
      <c r="A20" s="189"/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1"/>
    </row>
    <row r="21" spans="1:25" x14ac:dyDescent="0.2">
      <c r="A21" s="189"/>
      <c r="B21" s="190"/>
      <c r="C21" s="190"/>
      <c r="D21" s="190" t="s">
        <v>196</v>
      </c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1"/>
    </row>
    <row r="22" spans="1:25" x14ac:dyDescent="0.2">
      <c r="A22" s="189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1"/>
    </row>
    <row r="23" spans="1:25" x14ac:dyDescent="0.2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1"/>
    </row>
    <row r="24" spans="1:25" x14ac:dyDescent="0.2">
      <c r="A24" s="189"/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1"/>
    </row>
    <row r="25" spans="1:25" x14ac:dyDescent="0.2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1"/>
    </row>
    <row r="26" spans="1:25" x14ac:dyDescent="0.2">
      <c r="A26" s="189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1"/>
    </row>
    <row r="27" spans="1:25" x14ac:dyDescent="0.2">
      <c r="A27" s="189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1"/>
    </row>
    <row r="28" spans="1:25" x14ac:dyDescent="0.2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1"/>
    </row>
    <row r="29" spans="1:25" x14ac:dyDescent="0.2">
      <c r="A29" s="189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1"/>
    </row>
    <row r="30" spans="1:25" x14ac:dyDescent="0.2">
      <c r="A30" s="189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1"/>
    </row>
    <row r="31" spans="1:25" x14ac:dyDescent="0.2">
      <c r="A31" s="189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1"/>
    </row>
    <row r="32" spans="1:25" x14ac:dyDescent="0.2">
      <c r="A32" s="189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1"/>
    </row>
    <row r="33" spans="1:25" x14ac:dyDescent="0.2">
      <c r="A33" s="189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1"/>
    </row>
    <row r="34" spans="1:25" x14ac:dyDescent="0.2">
      <c r="A34" s="192"/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3"/>
  <sheetViews>
    <sheetView zoomScale="115" zoomScaleNormal="115" zoomScalePageLayoutView="85" workbookViewId="0">
      <selection activeCell="M9" sqref="M9"/>
    </sheetView>
  </sheetViews>
  <sheetFormatPr baseColWidth="10" defaultColWidth="7.6640625" defaultRowHeight="15" x14ac:dyDescent="0.2"/>
  <cols>
    <col min="1" max="1" width="1.1640625" style="115" customWidth="1"/>
    <col min="2" max="2" width="2.83203125" style="115" customWidth="1"/>
    <col min="3" max="3" width="4.6640625" style="115" customWidth="1"/>
    <col min="4" max="4" width="34.6640625" style="115" customWidth="1"/>
    <col min="5" max="5" width="7.6640625" style="115" customWidth="1"/>
    <col min="6" max="6" width="5.1640625" style="115" customWidth="1"/>
    <col min="7" max="8" width="2.33203125" style="115" customWidth="1"/>
    <col min="9" max="9" width="4.1640625" style="115" customWidth="1"/>
    <col min="10" max="10" width="8" style="115" customWidth="1"/>
    <col min="11" max="11" width="6.6640625" style="115" customWidth="1"/>
    <col min="12" max="16384" width="7.6640625" style="115"/>
  </cols>
  <sheetData>
    <row r="1" spans="1:24" ht="15" customHeight="1" x14ac:dyDescent="0.2">
      <c r="D1" s="116"/>
      <c r="E1" s="116"/>
      <c r="F1" s="116"/>
      <c r="G1" s="116"/>
      <c r="H1" s="116"/>
    </row>
    <row r="2" spans="1:24" x14ac:dyDescent="0.2">
      <c r="D2" s="117"/>
      <c r="E2" s="117"/>
      <c r="F2" s="117"/>
      <c r="H2" s="117"/>
    </row>
    <row r="3" spans="1:24" ht="29.25" customHeight="1" thickBot="1" x14ac:dyDescent="0.25">
      <c r="C3" s="118"/>
      <c r="D3" s="119" t="s">
        <v>153</v>
      </c>
      <c r="E3" s="119" t="s">
        <v>154</v>
      </c>
      <c r="F3" s="120"/>
      <c r="G3" s="120"/>
      <c r="H3" s="120"/>
    </row>
    <row r="4" spans="1:24" ht="179.25" customHeight="1" thickBot="1" x14ac:dyDescent="0.25">
      <c r="A4" s="121"/>
      <c r="B4" s="122"/>
      <c r="C4" s="123" t="s">
        <v>153</v>
      </c>
      <c r="D4" s="124" t="s">
        <v>155</v>
      </c>
      <c r="E4" s="125" t="s">
        <v>156</v>
      </c>
      <c r="F4" s="120"/>
      <c r="G4" s="120"/>
      <c r="H4" s="126" t="s">
        <v>157</v>
      </c>
      <c r="J4" s="219" t="s">
        <v>186</v>
      </c>
      <c r="K4" s="220"/>
      <c r="L4" s="220"/>
      <c r="M4" s="220"/>
      <c r="N4" s="220"/>
      <c r="O4" s="221"/>
      <c r="Q4" s="216" t="s">
        <v>160</v>
      </c>
      <c r="R4" s="217"/>
      <c r="S4" s="217"/>
      <c r="T4" s="217"/>
      <c r="U4" s="217"/>
      <c r="V4" s="217"/>
      <c r="W4" s="217"/>
      <c r="X4" s="218"/>
    </row>
    <row r="5" spans="1:24" ht="36" customHeight="1" x14ac:dyDescent="0.2">
      <c r="A5" s="121"/>
      <c r="B5" s="127"/>
      <c r="C5" s="123" t="s">
        <v>158</v>
      </c>
      <c r="D5" s="128" t="s">
        <v>159</v>
      </c>
      <c r="E5" s="120"/>
      <c r="F5" s="120"/>
      <c r="G5" s="120"/>
      <c r="H5" s="120"/>
      <c r="J5" s="205"/>
      <c r="K5" s="222"/>
      <c r="L5" s="222"/>
      <c r="M5" s="222"/>
      <c r="N5" s="222"/>
      <c r="O5" s="206"/>
    </row>
    <row r="6" spans="1:24" ht="34.5" customHeight="1" x14ac:dyDescent="0.2">
      <c r="A6" s="121"/>
      <c r="B6" s="127"/>
      <c r="D6" s="120"/>
      <c r="E6" s="120"/>
      <c r="F6" s="120"/>
      <c r="G6" s="120"/>
      <c r="H6" s="120"/>
      <c r="J6" s="205"/>
      <c r="K6" s="222"/>
      <c r="L6" s="222"/>
      <c r="M6" s="222"/>
      <c r="N6" s="222"/>
      <c r="O6" s="206"/>
    </row>
    <row r="7" spans="1:24" ht="14.25" customHeight="1" x14ac:dyDescent="0.2">
      <c r="A7" s="121"/>
      <c r="C7" s="120"/>
      <c r="D7" s="129" t="s">
        <v>161</v>
      </c>
      <c r="E7" s="120"/>
      <c r="F7" s="215"/>
      <c r="G7" s="215"/>
      <c r="H7" s="215"/>
      <c r="J7" s="205"/>
      <c r="K7" s="222"/>
      <c r="L7" s="222"/>
      <c r="M7" s="222"/>
      <c r="N7" s="222"/>
      <c r="O7" s="206"/>
    </row>
    <row r="8" spans="1:24" ht="34.5" customHeight="1" thickBot="1" x14ac:dyDescent="0.25">
      <c r="D8" s="120"/>
      <c r="E8" s="120"/>
      <c r="F8" s="215"/>
      <c r="G8" s="215"/>
      <c r="H8" s="215"/>
      <c r="J8" s="207"/>
      <c r="K8" s="223"/>
      <c r="L8" s="223"/>
      <c r="M8" s="223"/>
      <c r="N8" s="223"/>
      <c r="O8" s="208"/>
    </row>
    <row r="9" spans="1:24" ht="140.25" customHeight="1" x14ac:dyDescent="0.2">
      <c r="B9" s="130" t="s">
        <v>162</v>
      </c>
      <c r="C9" s="131" t="s">
        <v>163</v>
      </c>
      <c r="D9" s="132" t="s">
        <v>164</v>
      </c>
      <c r="E9" s="120"/>
      <c r="F9" s="215"/>
      <c r="G9" s="215"/>
      <c r="H9" s="215"/>
    </row>
    <row r="10" spans="1:24" ht="99.75" customHeight="1" x14ac:dyDescent="0.2"/>
    <row r="11" spans="1:24" ht="30" customHeight="1" x14ac:dyDescent="0.2"/>
    <row r="12" spans="1:24" ht="100" customHeight="1" x14ac:dyDescent="0.2"/>
    <row r="13" spans="1:24" ht="100" customHeight="1" x14ac:dyDescent="0.2"/>
  </sheetData>
  <mergeCells count="3">
    <mergeCell ref="F7:H9"/>
    <mergeCell ref="Q4:X4"/>
    <mergeCell ref="J4:O8"/>
  </mergeCells>
  <pageMargins left="0.25" right="0.25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75"/>
  <sheetViews>
    <sheetView topLeftCell="D30" zoomScale="55" zoomScaleNormal="55" zoomScalePageLayoutView="55" workbookViewId="0">
      <selection activeCell="L85" sqref="L85"/>
    </sheetView>
  </sheetViews>
  <sheetFormatPr baseColWidth="10" defaultColWidth="8.83203125" defaultRowHeight="16" x14ac:dyDescent="0.2"/>
  <cols>
    <col min="4" max="4" width="20.6640625" customWidth="1"/>
  </cols>
  <sheetData>
    <row r="1" spans="1:42" x14ac:dyDescent="0.2">
      <c r="A1" t="s">
        <v>120</v>
      </c>
    </row>
    <row r="5" spans="1:42" x14ac:dyDescent="0.2">
      <c r="A5" s="95" t="s">
        <v>99</v>
      </c>
    </row>
    <row r="6" spans="1:42" x14ac:dyDescent="0.2">
      <c r="A6" s="100"/>
      <c r="B6" s="100"/>
      <c r="C6" s="100"/>
      <c r="D6" s="100"/>
      <c r="E6" s="100" t="s">
        <v>100</v>
      </c>
      <c r="F6" s="100" t="s">
        <v>100</v>
      </c>
      <c r="G6" s="100" t="s">
        <v>100</v>
      </c>
      <c r="H6" s="100" t="s">
        <v>100</v>
      </c>
      <c r="I6" s="100" t="s">
        <v>100</v>
      </c>
      <c r="J6" s="100" t="s">
        <v>100</v>
      </c>
      <c r="K6" s="100" t="s">
        <v>100</v>
      </c>
      <c r="L6" s="100" t="s">
        <v>100</v>
      </c>
      <c r="M6" s="100" t="s">
        <v>100</v>
      </c>
      <c r="N6" s="100" t="s">
        <v>100</v>
      </c>
      <c r="O6" s="100" t="s">
        <v>100</v>
      </c>
      <c r="P6" s="100" t="s">
        <v>100</v>
      </c>
      <c r="Q6" s="100" t="s">
        <v>100</v>
      </c>
      <c r="R6" s="100" t="s">
        <v>100</v>
      </c>
      <c r="S6" s="100" t="s">
        <v>100</v>
      </c>
      <c r="T6" s="100" t="s">
        <v>100</v>
      </c>
      <c r="U6" s="100" t="s">
        <v>100</v>
      </c>
      <c r="V6" s="100" t="s">
        <v>100</v>
      </c>
      <c r="W6" s="100" t="s">
        <v>100</v>
      </c>
      <c r="X6" s="100" t="s">
        <v>100</v>
      </c>
      <c r="Y6" s="100" t="s">
        <v>100</v>
      </c>
      <c r="Z6" s="100" t="s">
        <v>100</v>
      </c>
      <c r="AA6" s="100" t="s">
        <v>100</v>
      </c>
      <c r="AB6" s="100" t="s">
        <v>100</v>
      </c>
      <c r="AC6" s="100" t="s">
        <v>100</v>
      </c>
      <c r="AD6" s="100" t="s">
        <v>100</v>
      </c>
      <c r="AE6" s="100" t="s">
        <v>100</v>
      </c>
      <c r="AF6" s="100" t="s">
        <v>100</v>
      </c>
      <c r="AG6" s="100" t="s">
        <v>100</v>
      </c>
      <c r="AH6" s="100" t="s">
        <v>100</v>
      </c>
      <c r="AI6" s="100" t="s">
        <v>100</v>
      </c>
      <c r="AJ6" s="100" t="s">
        <v>100</v>
      </c>
      <c r="AK6" s="101" t="s">
        <v>100</v>
      </c>
      <c r="AL6" s="101" t="s">
        <v>101</v>
      </c>
      <c r="AM6" s="101" t="s">
        <v>102</v>
      </c>
      <c r="AN6" s="101" t="s">
        <v>103</v>
      </c>
      <c r="AO6" s="101" t="s">
        <v>104</v>
      </c>
      <c r="AP6" s="101"/>
    </row>
    <row r="7" spans="1:42" x14ac:dyDescent="0.2">
      <c r="A7" s="100"/>
      <c r="B7" s="100"/>
      <c r="C7" s="100"/>
      <c r="D7" s="100"/>
      <c r="E7" s="100" t="s">
        <v>105</v>
      </c>
      <c r="F7" s="100" t="s">
        <v>105</v>
      </c>
      <c r="G7" s="100" t="s">
        <v>105</v>
      </c>
      <c r="H7" s="100" t="s">
        <v>105</v>
      </c>
      <c r="I7" s="100" t="s">
        <v>105</v>
      </c>
      <c r="J7" s="100" t="s">
        <v>105</v>
      </c>
      <c r="K7" s="100" t="s">
        <v>105</v>
      </c>
      <c r="L7" s="100" t="s">
        <v>105</v>
      </c>
      <c r="M7" s="100" t="s">
        <v>105</v>
      </c>
      <c r="N7" s="100" t="s">
        <v>105</v>
      </c>
      <c r="O7" s="100" t="s">
        <v>105</v>
      </c>
      <c r="P7" s="100" t="s">
        <v>105</v>
      </c>
      <c r="Q7" s="100" t="s">
        <v>105</v>
      </c>
      <c r="R7" s="100" t="s">
        <v>105</v>
      </c>
      <c r="S7" s="100" t="s">
        <v>105</v>
      </c>
      <c r="T7" s="100" t="s">
        <v>105</v>
      </c>
      <c r="U7" s="100" t="s">
        <v>105</v>
      </c>
      <c r="V7" s="100" t="s">
        <v>105</v>
      </c>
      <c r="W7" s="100" t="s">
        <v>105</v>
      </c>
      <c r="X7" s="100" t="s">
        <v>105</v>
      </c>
      <c r="Y7" s="100" t="s">
        <v>105</v>
      </c>
      <c r="Z7" s="100" t="s">
        <v>105</v>
      </c>
      <c r="AA7" s="100" t="s">
        <v>105</v>
      </c>
      <c r="AB7" s="100" t="s">
        <v>105</v>
      </c>
      <c r="AC7" s="100" t="s">
        <v>105</v>
      </c>
      <c r="AD7" s="100" t="s">
        <v>105</v>
      </c>
      <c r="AE7" s="100" t="s">
        <v>105</v>
      </c>
      <c r="AF7" s="100" t="s">
        <v>105</v>
      </c>
      <c r="AG7" s="100" t="s">
        <v>105</v>
      </c>
      <c r="AH7" s="100" t="s">
        <v>105</v>
      </c>
      <c r="AI7" s="100" t="s">
        <v>105</v>
      </c>
      <c r="AJ7" s="100" t="s">
        <v>105</v>
      </c>
      <c r="AK7" s="101" t="s">
        <v>105</v>
      </c>
      <c r="AL7" s="101" t="s">
        <v>106</v>
      </c>
      <c r="AM7" s="101" t="s">
        <v>107</v>
      </c>
      <c r="AN7" s="101" t="s">
        <v>108</v>
      </c>
      <c r="AO7" s="101" t="s">
        <v>109</v>
      </c>
      <c r="AP7" s="101"/>
    </row>
    <row r="8" spans="1:42" x14ac:dyDescent="0.2">
      <c r="A8" s="100"/>
      <c r="B8" s="100"/>
      <c r="C8" s="100"/>
      <c r="D8" s="100"/>
      <c r="E8" s="100" t="s">
        <v>110</v>
      </c>
      <c r="F8" s="100" t="s">
        <v>110</v>
      </c>
      <c r="G8" s="100" t="s">
        <v>110</v>
      </c>
      <c r="H8" s="100" t="s">
        <v>110</v>
      </c>
      <c r="I8" s="100" t="s">
        <v>110</v>
      </c>
      <c r="J8" s="100" t="s">
        <v>110</v>
      </c>
      <c r="K8" s="100" t="s">
        <v>110</v>
      </c>
      <c r="L8" s="100" t="s">
        <v>110</v>
      </c>
      <c r="M8" s="100" t="s">
        <v>110</v>
      </c>
      <c r="N8" s="100" t="s">
        <v>110</v>
      </c>
      <c r="O8" s="100" t="s">
        <v>110</v>
      </c>
      <c r="P8" s="100" t="s">
        <v>110</v>
      </c>
      <c r="Q8" s="100" t="s">
        <v>110</v>
      </c>
      <c r="R8" s="100" t="s">
        <v>110</v>
      </c>
      <c r="S8" s="100" t="s">
        <v>110</v>
      </c>
      <c r="T8" s="100" t="s">
        <v>110</v>
      </c>
      <c r="U8" s="100" t="s">
        <v>110</v>
      </c>
      <c r="V8" s="100" t="s">
        <v>110</v>
      </c>
      <c r="W8" s="100" t="s">
        <v>110</v>
      </c>
      <c r="X8" s="100" t="s">
        <v>110</v>
      </c>
      <c r="Y8" s="100" t="s">
        <v>110</v>
      </c>
      <c r="Z8" s="100" t="s">
        <v>110</v>
      </c>
      <c r="AA8" s="100" t="s">
        <v>110</v>
      </c>
      <c r="AB8" s="100" t="s">
        <v>110</v>
      </c>
      <c r="AC8" s="100" t="s">
        <v>110</v>
      </c>
      <c r="AD8" s="100" t="s">
        <v>110</v>
      </c>
      <c r="AE8" s="100" t="s">
        <v>7</v>
      </c>
      <c r="AF8" s="100" t="s">
        <v>7</v>
      </c>
      <c r="AG8" s="100" t="s">
        <v>7</v>
      </c>
      <c r="AH8" s="100" t="s">
        <v>7</v>
      </c>
      <c r="AI8" s="100" t="s">
        <v>7</v>
      </c>
      <c r="AJ8" s="100" t="s">
        <v>7</v>
      </c>
      <c r="AK8" s="101" t="s">
        <v>111</v>
      </c>
      <c r="AL8" s="101" t="s">
        <v>111</v>
      </c>
      <c r="AM8" s="101" t="s">
        <v>111</v>
      </c>
      <c r="AN8" s="101" t="s">
        <v>111</v>
      </c>
      <c r="AO8" s="101" t="s">
        <v>111</v>
      </c>
      <c r="AP8" s="101"/>
    </row>
    <row r="9" spans="1:42" x14ac:dyDescent="0.2">
      <c r="A9" s="100"/>
      <c r="B9" s="100"/>
      <c r="C9" s="100"/>
      <c r="D9" s="100"/>
      <c r="E9" s="100" t="s">
        <v>66</v>
      </c>
      <c r="F9" s="100" t="s">
        <v>67</v>
      </c>
      <c r="G9" s="100" t="s">
        <v>68</v>
      </c>
      <c r="H9" s="100" t="s">
        <v>69</v>
      </c>
      <c r="I9" s="100" t="s">
        <v>70</v>
      </c>
      <c r="J9" s="100" t="s">
        <v>71</v>
      </c>
      <c r="K9" s="100" t="s">
        <v>72</v>
      </c>
      <c r="L9" s="100" t="s">
        <v>73</v>
      </c>
      <c r="M9" s="100" t="s">
        <v>74</v>
      </c>
      <c r="N9" s="100" t="s">
        <v>75</v>
      </c>
      <c r="O9" s="100" t="s">
        <v>76</v>
      </c>
      <c r="P9" s="100" t="s">
        <v>77</v>
      </c>
      <c r="Q9" s="100" t="s">
        <v>78</v>
      </c>
      <c r="R9" s="100" t="s">
        <v>79</v>
      </c>
      <c r="S9" s="100" t="s">
        <v>80</v>
      </c>
      <c r="T9" s="100" t="s">
        <v>81</v>
      </c>
      <c r="U9" s="100" t="s">
        <v>82</v>
      </c>
      <c r="V9" s="100" t="s">
        <v>83</v>
      </c>
      <c r="W9" s="100" t="s">
        <v>84</v>
      </c>
      <c r="X9" s="100" t="s">
        <v>85</v>
      </c>
      <c r="Y9" s="100" t="s">
        <v>86</v>
      </c>
      <c r="Z9" s="100" t="s">
        <v>87</v>
      </c>
      <c r="AA9" s="100" t="s">
        <v>88</v>
      </c>
      <c r="AB9" s="100" t="s">
        <v>89</v>
      </c>
      <c r="AC9" s="100" t="s">
        <v>90</v>
      </c>
      <c r="AD9" s="100" t="s">
        <v>91</v>
      </c>
      <c r="AE9" s="100" t="s">
        <v>53</v>
      </c>
      <c r="AF9" s="100" t="s">
        <v>54</v>
      </c>
      <c r="AG9" s="100" t="s">
        <v>55</v>
      </c>
      <c r="AH9" s="100" t="s">
        <v>56</v>
      </c>
      <c r="AI9" s="100" t="s">
        <v>57</v>
      </c>
      <c r="AJ9" s="100" t="s">
        <v>58</v>
      </c>
      <c r="AK9" s="101" t="s">
        <v>19</v>
      </c>
      <c r="AL9" s="101" t="s">
        <v>19</v>
      </c>
      <c r="AM9" s="101" t="s">
        <v>19</v>
      </c>
      <c r="AN9" s="101" t="s">
        <v>19</v>
      </c>
      <c r="AO9" s="101" t="s">
        <v>19</v>
      </c>
      <c r="AP9" s="101"/>
    </row>
    <row r="10" spans="1:42" x14ac:dyDescent="0.2">
      <c r="A10" s="100" t="s">
        <v>100</v>
      </c>
      <c r="B10" s="100" t="s">
        <v>105</v>
      </c>
      <c r="C10" s="100" t="s">
        <v>110</v>
      </c>
      <c r="D10" s="100" t="s">
        <v>66</v>
      </c>
      <c r="E10" s="103">
        <v>8936140</v>
      </c>
      <c r="F10" s="103">
        <v>5278.1530000000002</v>
      </c>
      <c r="G10" s="103">
        <v>650155.30000000005</v>
      </c>
      <c r="H10" s="103">
        <v>104857300</v>
      </c>
      <c r="I10" s="103">
        <v>3457154</v>
      </c>
      <c r="J10" s="103">
        <v>35572910</v>
      </c>
      <c r="K10" s="103">
        <v>3554629</v>
      </c>
      <c r="L10" s="103">
        <v>185413.6</v>
      </c>
      <c r="M10" s="103">
        <v>197508.5</v>
      </c>
      <c r="N10" s="103">
        <v>25861.84</v>
      </c>
      <c r="O10" s="103">
        <v>362526.4</v>
      </c>
      <c r="P10" s="103">
        <v>77608.479999999996</v>
      </c>
      <c r="Q10" s="103">
        <v>203394.5</v>
      </c>
      <c r="R10" s="103">
        <v>7798948</v>
      </c>
      <c r="S10" s="103">
        <v>67452.039999999994</v>
      </c>
      <c r="T10" s="103">
        <v>739846</v>
      </c>
      <c r="U10" s="103">
        <v>2305122</v>
      </c>
      <c r="V10" s="103">
        <v>18419880</v>
      </c>
      <c r="W10" s="103">
        <v>343712.5</v>
      </c>
      <c r="X10" s="103">
        <v>84387.88</v>
      </c>
      <c r="Y10" s="103">
        <v>24902910</v>
      </c>
      <c r="Z10" s="103">
        <v>2157200</v>
      </c>
      <c r="AA10" s="103">
        <v>9883059</v>
      </c>
      <c r="AB10" s="103">
        <v>10955.57</v>
      </c>
      <c r="AC10" s="103">
        <v>18782.599999999999</v>
      </c>
      <c r="AD10" s="103">
        <v>3825.5390000000002</v>
      </c>
      <c r="AE10" s="104">
        <v>18566840</v>
      </c>
      <c r="AF10" s="104">
        <v>182741.2</v>
      </c>
      <c r="AG10" s="104">
        <v>17871.97</v>
      </c>
      <c r="AH10" s="104">
        <v>205850.2</v>
      </c>
      <c r="AI10" s="104">
        <v>570271.69999999995</v>
      </c>
      <c r="AJ10" s="104">
        <v>524.73659999999995</v>
      </c>
      <c r="AK10" s="111">
        <v>0</v>
      </c>
      <c r="AL10" s="112">
        <v>3200</v>
      </c>
      <c r="AM10" s="112">
        <v>4107.5789999999997</v>
      </c>
      <c r="AN10" s="112">
        <v>3200</v>
      </c>
      <c r="AO10" s="112">
        <v>3200</v>
      </c>
      <c r="AP10" s="111" t="s">
        <v>121</v>
      </c>
    </row>
    <row r="11" spans="1:42" x14ac:dyDescent="0.2">
      <c r="A11" s="100" t="s">
        <v>100</v>
      </c>
      <c r="B11" s="100" t="s">
        <v>105</v>
      </c>
      <c r="C11" s="100" t="s">
        <v>110</v>
      </c>
      <c r="D11" s="100" t="s">
        <v>67</v>
      </c>
      <c r="E11" s="103">
        <v>6108.1790000000001</v>
      </c>
      <c r="F11" s="103">
        <v>38084.870000000003</v>
      </c>
      <c r="G11" s="103">
        <v>2650.2159999999999</v>
      </c>
      <c r="H11" s="103">
        <v>7158242</v>
      </c>
      <c r="I11" s="103">
        <v>3566.864</v>
      </c>
      <c r="J11" s="103">
        <v>989.41489999999999</v>
      </c>
      <c r="K11" s="103">
        <v>26641.05</v>
      </c>
      <c r="L11" s="103">
        <v>14930.41</v>
      </c>
      <c r="M11" s="103">
        <v>1493.2660000000001</v>
      </c>
      <c r="N11" s="103">
        <v>1187.7470000000001</v>
      </c>
      <c r="O11" s="103">
        <v>650824.6</v>
      </c>
      <c r="P11" s="103">
        <v>10464.44</v>
      </c>
      <c r="Q11" s="103">
        <v>2725.3150000000001</v>
      </c>
      <c r="R11" s="103">
        <v>1158.741</v>
      </c>
      <c r="S11" s="103">
        <v>35580.32</v>
      </c>
      <c r="T11" s="103">
        <v>916.71270000000004</v>
      </c>
      <c r="U11" s="103">
        <v>721649.8</v>
      </c>
      <c r="V11" s="103">
        <v>3927058</v>
      </c>
      <c r="W11" s="103">
        <v>6236.3639999999996</v>
      </c>
      <c r="X11" s="103">
        <v>1828.6020000000001</v>
      </c>
      <c r="Y11" s="103">
        <v>741171.4</v>
      </c>
      <c r="Z11" s="103">
        <v>30547.83</v>
      </c>
      <c r="AA11" s="103">
        <v>1330349</v>
      </c>
      <c r="AB11" s="103">
        <v>7157.76</v>
      </c>
      <c r="AC11" s="103">
        <v>3035.5039999999999</v>
      </c>
      <c r="AD11" s="103">
        <v>1488.65</v>
      </c>
      <c r="AE11" s="104">
        <v>793968.9</v>
      </c>
      <c r="AF11" s="104">
        <v>4273.1279999999997</v>
      </c>
      <c r="AG11" s="104">
        <v>9065.2729999999992</v>
      </c>
      <c r="AH11" s="104">
        <v>123.1516</v>
      </c>
      <c r="AI11" s="104">
        <v>40830.06</v>
      </c>
      <c r="AJ11" s="104">
        <v>123.1516</v>
      </c>
      <c r="AK11" s="111">
        <v>0</v>
      </c>
      <c r="AL11" s="112">
        <v>3200</v>
      </c>
      <c r="AM11" s="112">
        <v>3200</v>
      </c>
      <c r="AN11" s="112">
        <v>3200</v>
      </c>
      <c r="AO11" s="112">
        <v>3200</v>
      </c>
      <c r="AP11" s="111" t="s">
        <v>121</v>
      </c>
    </row>
    <row r="12" spans="1:42" x14ac:dyDescent="0.2">
      <c r="A12" s="100" t="s">
        <v>100</v>
      </c>
      <c r="B12" s="100" t="s">
        <v>105</v>
      </c>
      <c r="C12" s="100" t="s">
        <v>110</v>
      </c>
      <c r="D12" s="100" t="s">
        <v>68</v>
      </c>
      <c r="E12" s="103">
        <v>6517.5420000000004</v>
      </c>
      <c r="F12" s="103">
        <v>266.30239999999998</v>
      </c>
      <c r="G12" s="103">
        <v>937791.7</v>
      </c>
      <c r="H12" s="103">
        <v>15317.29</v>
      </c>
      <c r="I12" s="103">
        <v>3650.5059999999999</v>
      </c>
      <c r="J12" s="103">
        <v>35794.29</v>
      </c>
      <c r="K12" s="103">
        <v>4610463</v>
      </c>
      <c r="L12" s="103">
        <v>417984.2</v>
      </c>
      <c r="M12" s="103">
        <v>12535.42</v>
      </c>
      <c r="N12" s="103">
        <v>17426.740000000002</v>
      </c>
      <c r="O12" s="103">
        <v>4114.8599999999997</v>
      </c>
      <c r="P12" s="103">
        <v>628796.1</v>
      </c>
      <c r="Q12" s="106">
        <v>10071000</v>
      </c>
      <c r="R12" s="103">
        <v>951401</v>
      </c>
      <c r="S12" s="103">
        <v>433.14339999999999</v>
      </c>
      <c r="T12" s="103">
        <v>18058.18</v>
      </c>
      <c r="U12" s="103">
        <v>10110.42</v>
      </c>
      <c r="V12" s="103">
        <v>16445.330000000002</v>
      </c>
      <c r="W12" s="103">
        <v>595418.30000000005</v>
      </c>
      <c r="X12" s="103">
        <v>16560.36</v>
      </c>
      <c r="Y12" s="103">
        <v>428302</v>
      </c>
      <c r="Z12" s="103">
        <v>257910.7</v>
      </c>
      <c r="AA12" s="103">
        <v>194503.9</v>
      </c>
      <c r="AB12" s="103">
        <v>406.95479999999998</v>
      </c>
      <c r="AC12" s="103">
        <v>7519.7929999999997</v>
      </c>
      <c r="AD12" s="103">
        <v>100</v>
      </c>
      <c r="AE12" s="104">
        <v>797094.1</v>
      </c>
      <c r="AF12" s="104">
        <v>786.16920000000005</v>
      </c>
      <c r="AG12" s="104">
        <v>6045.0330000000004</v>
      </c>
      <c r="AH12" s="104">
        <v>21062.240000000002</v>
      </c>
      <c r="AI12" s="104">
        <v>247263.6</v>
      </c>
      <c r="AJ12" s="104">
        <v>104.06319999999999</v>
      </c>
      <c r="AK12" s="111">
        <v>0</v>
      </c>
      <c r="AL12" s="112">
        <v>3200</v>
      </c>
      <c r="AM12" s="112">
        <v>3200</v>
      </c>
      <c r="AN12" s="112">
        <v>3200</v>
      </c>
      <c r="AO12" s="112">
        <v>3200</v>
      </c>
      <c r="AP12" s="111" t="s">
        <v>121</v>
      </c>
    </row>
    <row r="13" spans="1:42" x14ac:dyDescent="0.2">
      <c r="A13" s="100" t="s">
        <v>100</v>
      </c>
      <c r="B13" s="100" t="s">
        <v>105</v>
      </c>
      <c r="C13" s="100" t="s">
        <v>110</v>
      </c>
      <c r="D13" s="100" t="s">
        <v>69</v>
      </c>
      <c r="E13" s="103">
        <v>760220.4</v>
      </c>
      <c r="F13" s="103">
        <v>15319.78</v>
      </c>
      <c r="G13" s="103">
        <v>19054.41</v>
      </c>
      <c r="H13" s="103">
        <v>14668780</v>
      </c>
      <c r="I13" s="103">
        <v>349139.5</v>
      </c>
      <c r="J13" s="103">
        <v>253761.6</v>
      </c>
      <c r="K13" s="103">
        <v>1225673</v>
      </c>
      <c r="L13" s="103">
        <v>7582.0529999999999</v>
      </c>
      <c r="M13" s="103">
        <v>12584.43</v>
      </c>
      <c r="N13" s="103">
        <v>3530.759</v>
      </c>
      <c r="O13" s="103">
        <v>139855.70000000001</v>
      </c>
      <c r="P13" s="103">
        <v>198353</v>
      </c>
      <c r="Q13" s="103">
        <v>65435.16</v>
      </c>
      <c r="R13" s="103">
        <v>11210.18</v>
      </c>
      <c r="S13" s="103">
        <v>160514.29999999999</v>
      </c>
      <c r="T13" s="103">
        <v>743118.3</v>
      </c>
      <c r="U13" s="103">
        <v>4852311</v>
      </c>
      <c r="V13" s="103">
        <v>28131040</v>
      </c>
      <c r="W13" s="103">
        <v>104551</v>
      </c>
      <c r="X13" s="103">
        <v>46845.81</v>
      </c>
      <c r="Y13" s="103">
        <v>7465195</v>
      </c>
      <c r="Z13" s="103">
        <v>4318300</v>
      </c>
      <c r="AA13" s="103">
        <v>20101910</v>
      </c>
      <c r="AB13" s="103">
        <v>310100.59999999998</v>
      </c>
      <c r="AC13" s="103">
        <v>13662.55</v>
      </c>
      <c r="AD13" s="103">
        <v>367.09789999999998</v>
      </c>
      <c r="AE13" s="104">
        <v>84811400</v>
      </c>
      <c r="AF13" s="104">
        <v>1177786</v>
      </c>
      <c r="AG13" s="104">
        <v>113.4944</v>
      </c>
      <c r="AH13" s="104">
        <v>107.6452</v>
      </c>
      <c r="AI13" s="104">
        <v>624668.80000000005</v>
      </c>
      <c r="AJ13" s="104">
        <v>107.6452</v>
      </c>
      <c r="AK13" s="111">
        <v>0</v>
      </c>
      <c r="AL13" s="112">
        <v>3200</v>
      </c>
      <c r="AM13" s="112">
        <v>3200</v>
      </c>
      <c r="AN13" s="112">
        <v>3200</v>
      </c>
      <c r="AO13" s="112">
        <v>3200</v>
      </c>
      <c r="AP13" s="111" t="s">
        <v>121</v>
      </c>
    </row>
    <row r="14" spans="1:42" x14ac:dyDescent="0.2">
      <c r="A14" s="100" t="s">
        <v>100</v>
      </c>
      <c r="B14" s="100" t="s">
        <v>105</v>
      </c>
      <c r="C14" s="100" t="s">
        <v>110</v>
      </c>
      <c r="D14" s="100" t="s">
        <v>70</v>
      </c>
      <c r="E14" s="103">
        <v>10184.780000000001</v>
      </c>
      <c r="F14" s="103">
        <v>2095.134</v>
      </c>
      <c r="G14" s="103">
        <v>58556.17</v>
      </c>
      <c r="H14" s="103">
        <v>68490.210000000006</v>
      </c>
      <c r="I14" s="103">
        <v>4637824</v>
      </c>
      <c r="J14" s="103">
        <v>415028.7</v>
      </c>
      <c r="K14" s="103">
        <v>737202.9</v>
      </c>
      <c r="L14" s="103">
        <v>102869.2</v>
      </c>
      <c r="M14" s="103">
        <v>516985</v>
      </c>
      <c r="N14" s="103">
        <v>403104.7</v>
      </c>
      <c r="O14" s="103">
        <v>644707.19999999995</v>
      </c>
      <c r="P14" s="103">
        <v>26035.54</v>
      </c>
      <c r="Q14" s="103">
        <v>166383.70000000001</v>
      </c>
      <c r="R14" s="103">
        <v>628743.80000000005</v>
      </c>
      <c r="S14" s="103">
        <v>24910.639999999999</v>
      </c>
      <c r="T14" s="103">
        <v>495573.6</v>
      </c>
      <c r="U14" s="103">
        <v>602014.19999999995</v>
      </c>
      <c r="V14" s="103">
        <v>195298.1</v>
      </c>
      <c r="W14" s="103">
        <v>300240.5</v>
      </c>
      <c r="X14" s="103">
        <v>188500.8</v>
      </c>
      <c r="Y14" s="103">
        <v>1312868</v>
      </c>
      <c r="Z14" s="103">
        <v>663060.9</v>
      </c>
      <c r="AA14" s="103">
        <v>2724062</v>
      </c>
      <c r="AB14" s="103">
        <v>17407.439999999999</v>
      </c>
      <c r="AC14" s="103">
        <v>114773.9</v>
      </c>
      <c r="AD14" s="103">
        <v>163.67910000000001</v>
      </c>
      <c r="AE14" s="104">
        <v>10095180</v>
      </c>
      <c r="AF14" s="104">
        <v>133947.6</v>
      </c>
      <c r="AG14" s="104">
        <v>888.68280000000004</v>
      </c>
      <c r="AH14" s="104">
        <v>392350.6</v>
      </c>
      <c r="AI14" s="104">
        <v>81653.16</v>
      </c>
      <c r="AJ14" s="104">
        <v>914.37630000000001</v>
      </c>
      <c r="AK14" s="111">
        <v>0</v>
      </c>
      <c r="AL14" s="112">
        <v>3200</v>
      </c>
      <c r="AM14" s="112">
        <v>3200</v>
      </c>
      <c r="AN14" s="112">
        <v>3200</v>
      </c>
      <c r="AO14" s="112">
        <v>3200</v>
      </c>
      <c r="AP14" s="111" t="s">
        <v>121</v>
      </c>
    </row>
    <row r="15" spans="1:42" x14ac:dyDescent="0.2">
      <c r="A15" s="100" t="s">
        <v>100</v>
      </c>
      <c r="B15" s="100" t="s">
        <v>105</v>
      </c>
      <c r="C15" s="100" t="s">
        <v>110</v>
      </c>
      <c r="D15" s="100" t="s">
        <v>71</v>
      </c>
      <c r="E15" s="103">
        <v>51706</v>
      </c>
      <c r="F15" s="103">
        <v>838.19240000000002</v>
      </c>
      <c r="G15" s="103">
        <v>179349.6</v>
      </c>
      <c r="H15" s="103">
        <v>1617855</v>
      </c>
      <c r="I15" s="103">
        <v>303938.40000000002</v>
      </c>
      <c r="J15" s="103">
        <v>13673410</v>
      </c>
      <c r="K15" s="103">
        <v>3820091</v>
      </c>
      <c r="L15" s="103">
        <v>627505.6</v>
      </c>
      <c r="M15" s="103">
        <v>1469495</v>
      </c>
      <c r="N15" s="103">
        <v>351758.4</v>
      </c>
      <c r="O15" s="103">
        <v>2932439</v>
      </c>
      <c r="P15" s="103">
        <v>134144.6</v>
      </c>
      <c r="Q15" s="103">
        <v>557811.6</v>
      </c>
      <c r="R15" s="103">
        <v>8244061</v>
      </c>
      <c r="S15" s="103">
        <v>97149.46</v>
      </c>
      <c r="T15" s="103">
        <v>2684307</v>
      </c>
      <c r="U15" s="103">
        <v>2114644</v>
      </c>
      <c r="V15" s="103">
        <v>1567881</v>
      </c>
      <c r="W15" s="103">
        <v>1547140</v>
      </c>
      <c r="X15" s="103">
        <v>4871460</v>
      </c>
      <c r="Y15" s="103">
        <v>30577790</v>
      </c>
      <c r="Z15" s="103">
        <v>5334468</v>
      </c>
      <c r="AA15" s="103">
        <v>11746060</v>
      </c>
      <c r="AB15" s="103">
        <v>168077.7</v>
      </c>
      <c r="AC15" s="103">
        <v>332706.40000000002</v>
      </c>
      <c r="AD15" s="103">
        <v>139.46709999999999</v>
      </c>
      <c r="AE15" s="104">
        <v>5443207</v>
      </c>
      <c r="AF15" s="104">
        <v>62327.89</v>
      </c>
      <c r="AG15" s="104">
        <v>30400.23</v>
      </c>
      <c r="AH15" s="104">
        <v>89198.62</v>
      </c>
      <c r="AI15" s="104">
        <v>98174.35</v>
      </c>
      <c r="AJ15" s="104">
        <v>229.22059999999999</v>
      </c>
      <c r="AK15" s="111">
        <v>0</v>
      </c>
      <c r="AL15" s="112">
        <v>3200</v>
      </c>
      <c r="AM15" s="112">
        <v>3200</v>
      </c>
      <c r="AN15" s="112">
        <v>3200</v>
      </c>
      <c r="AO15" s="112">
        <v>3200</v>
      </c>
      <c r="AP15" s="111" t="s">
        <v>121</v>
      </c>
    </row>
    <row r="16" spans="1:42" x14ac:dyDescent="0.2">
      <c r="A16" s="100" t="s">
        <v>100</v>
      </c>
      <c r="B16" s="100" t="s">
        <v>105</v>
      </c>
      <c r="C16" s="100" t="s">
        <v>110</v>
      </c>
      <c r="D16" s="100" t="s">
        <v>72</v>
      </c>
      <c r="E16" s="103">
        <v>293312.7</v>
      </c>
      <c r="F16" s="103">
        <v>8213.2330000000002</v>
      </c>
      <c r="G16" s="103">
        <v>1480378</v>
      </c>
      <c r="H16" s="103">
        <v>1383443</v>
      </c>
      <c r="I16" s="103">
        <v>1551978</v>
      </c>
      <c r="J16" s="103">
        <v>2400436</v>
      </c>
      <c r="K16" s="103">
        <v>42258670</v>
      </c>
      <c r="L16" s="103">
        <v>1785140</v>
      </c>
      <c r="M16" s="103">
        <v>6293679</v>
      </c>
      <c r="N16" s="103">
        <v>2690690</v>
      </c>
      <c r="O16" s="103">
        <v>1732161</v>
      </c>
      <c r="P16" s="103">
        <v>1953513</v>
      </c>
      <c r="Q16" s="103">
        <v>3109573</v>
      </c>
      <c r="R16" s="103">
        <v>18344570</v>
      </c>
      <c r="S16" s="103">
        <v>57817.84</v>
      </c>
      <c r="T16" s="103">
        <v>1478306</v>
      </c>
      <c r="U16" s="103">
        <v>1421438</v>
      </c>
      <c r="V16" s="103">
        <v>1361137</v>
      </c>
      <c r="W16" s="103">
        <v>11622790</v>
      </c>
      <c r="X16" s="103">
        <v>1941958</v>
      </c>
      <c r="Y16" s="103">
        <v>16207350</v>
      </c>
      <c r="Z16" s="103">
        <v>7178215</v>
      </c>
      <c r="AA16" s="103">
        <v>31333440</v>
      </c>
      <c r="AB16" s="103">
        <v>146734.5</v>
      </c>
      <c r="AC16" s="103">
        <v>450800.8</v>
      </c>
      <c r="AD16" s="103">
        <v>104.79600000000001</v>
      </c>
      <c r="AE16" s="104">
        <v>27161900</v>
      </c>
      <c r="AF16" s="104">
        <v>496951.8</v>
      </c>
      <c r="AG16" s="104">
        <v>66426.69</v>
      </c>
      <c r="AH16" s="104">
        <v>230667.8</v>
      </c>
      <c r="AI16" s="104">
        <v>128219.3</v>
      </c>
      <c r="AJ16" s="104">
        <v>546.33659999999998</v>
      </c>
      <c r="AK16" s="111">
        <v>0</v>
      </c>
      <c r="AL16" s="112">
        <v>3200</v>
      </c>
      <c r="AM16" s="112">
        <v>3200</v>
      </c>
      <c r="AN16" s="112">
        <v>3200</v>
      </c>
      <c r="AO16" s="112">
        <v>3200</v>
      </c>
      <c r="AP16" s="111" t="s">
        <v>121</v>
      </c>
    </row>
    <row r="17" spans="1:42" x14ac:dyDescent="0.2">
      <c r="A17" s="100" t="s">
        <v>100</v>
      </c>
      <c r="B17" s="100" t="s">
        <v>105</v>
      </c>
      <c r="C17" s="100" t="s">
        <v>110</v>
      </c>
      <c r="D17" s="100" t="s">
        <v>73</v>
      </c>
      <c r="E17" s="103">
        <v>13985.97</v>
      </c>
      <c r="F17" s="103">
        <v>557.83910000000003</v>
      </c>
      <c r="G17" s="103">
        <v>676369.8</v>
      </c>
      <c r="H17" s="103">
        <v>990515</v>
      </c>
      <c r="I17" s="103">
        <v>100039</v>
      </c>
      <c r="J17" s="103">
        <v>408395.4</v>
      </c>
      <c r="K17" s="103">
        <v>2848778</v>
      </c>
      <c r="L17" s="103">
        <v>21181980</v>
      </c>
      <c r="M17" s="103">
        <v>12242120</v>
      </c>
      <c r="N17" s="103">
        <v>3584296</v>
      </c>
      <c r="O17" s="103">
        <v>1922076</v>
      </c>
      <c r="P17" s="103">
        <v>732246.5</v>
      </c>
      <c r="Q17" s="103">
        <v>382158.3</v>
      </c>
      <c r="R17" s="103">
        <v>14608080</v>
      </c>
      <c r="S17" s="103">
        <v>23791.46</v>
      </c>
      <c r="T17" s="103">
        <v>754144</v>
      </c>
      <c r="U17" s="103">
        <v>482504.3</v>
      </c>
      <c r="V17" s="103">
        <v>661843</v>
      </c>
      <c r="W17" s="103">
        <v>1509064</v>
      </c>
      <c r="X17" s="103">
        <v>641765</v>
      </c>
      <c r="Y17" s="103">
        <v>8613618</v>
      </c>
      <c r="Z17" s="103">
        <v>1113296</v>
      </c>
      <c r="AA17" s="103">
        <v>1608894</v>
      </c>
      <c r="AB17" s="103">
        <v>35209.17</v>
      </c>
      <c r="AC17" s="103">
        <v>133663.1</v>
      </c>
      <c r="AD17" s="103">
        <v>105.3274</v>
      </c>
      <c r="AE17" s="104">
        <v>965376.2</v>
      </c>
      <c r="AF17" s="104">
        <v>15077.11</v>
      </c>
      <c r="AG17" s="104">
        <v>24837.53</v>
      </c>
      <c r="AH17" s="104">
        <v>990768.8</v>
      </c>
      <c r="AI17" s="104">
        <v>289229.09999999998</v>
      </c>
      <c r="AJ17" s="104">
        <v>2264.87</v>
      </c>
      <c r="AK17" s="111">
        <v>0</v>
      </c>
      <c r="AL17" s="112">
        <v>3200</v>
      </c>
      <c r="AM17" s="112">
        <v>3200</v>
      </c>
      <c r="AN17" s="112">
        <v>3200</v>
      </c>
      <c r="AO17" s="112">
        <v>3200</v>
      </c>
      <c r="AP17" s="111" t="s">
        <v>121</v>
      </c>
    </row>
    <row r="18" spans="1:42" x14ac:dyDescent="0.2">
      <c r="A18" s="100" t="s">
        <v>100</v>
      </c>
      <c r="B18" s="100" t="s">
        <v>105</v>
      </c>
      <c r="C18" s="100" t="s">
        <v>110</v>
      </c>
      <c r="D18" s="100" t="s">
        <v>74</v>
      </c>
      <c r="E18" s="103">
        <v>24897.31</v>
      </c>
      <c r="F18" s="103">
        <v>2987.4609999999998</v>
      </c>
      <c r="G18" s="103">
        <v>1489849</v>
      </c>
      <c r="H18" s="103">
        <v>282805.59999999998</v>
      </c>
      <c r="I18" s="103">
        <v>159005.6</v>
      </c>
      <c r="J18" s="103">
        <v>760113.5</v>
      </c>
      <c r="K18" s="103">
        <v>3149677</v>
      </c>
      <c r="L18" s="103">
        <v>2604439</v>
      </c>
      <c r="M18" s="103">
        <v>42088750</v>
      </c>
      <c r="N18" s="103">
        <v>17969270</v>
      </c>
      <c r="O18" s="103">
        <v>2009243</v>
      </c>
      <c r="P18" s="103">
        <v>12735.08</v>
      </c>
      <c r="Q18" s="103">
        <v>1964707</v>
      </c>
      <c r="R18" s="103">
        <v>11744640</v>
      </c>
      <c r="S18" s="103">
        <v>120225.9</v>
      </c>
      <c r="T18" s="103">
        <v>2379901</v>
      </c>
      <c r="U18" s="103">
        <v>2432626</v>
      </c>
      <c r="V18" s="103">
        <v>709608.3</v>
      </c>
      <c r="W18" s="103">
        <v>2138617</v>
      </c>
      <c r="X18" s="103">
        <v>4038409</v>
      </c>
      <c r="Y18" s="103">
        <v>24020480</v>
      </c>
      <c r="Z18" s="103">
        <v>8083558</v>
      </c>
      <c r="AA18" s="103">
        <v>13135430</v>
      </c>
      <c r="AB18" s="103">
        <v>124895.7</v>
      </c>
      <c r="AC18" s="103">
        <v>162695.6</v>
      </c>
      <c r="AD18" s="103">
        <v>112.4858</v>
      </c>
      <c r="AE18" s="104">
        <v>20394660</v>
      </c>
      <c r="AF18" s="104">
        <v>148238.1</v>
      </c>
      <c r="AG18" s="104">
        <v>1818505</v>
      </c>
      <c r="AH18" s="104">
        <v>28354210</v>
      </c>
      <c r="AI18" s="104">
        <v>752874.9</v>
      </c>
      <c r="AJ18" s="104">
        <v>64071.23</v>
      </c>
      <c r="AK18" s="111">
        <v>0</v>
      </c>
      <c r="AL18" s="112">
        <v>3200</v>
      </c>
      <c r="AM18" s="112">
        <v>3200</v>
      </c>
      <c r="AN18" s="112">
        <v>3200</v>
      </c>
      <c r="AO18" s="112">
        <v>3200</v>
      </c>
      <c r="AP18" s="111" t="s">
        <v>121</v>
      </c>
    </row>
    <row r="19" spans="1:42" x14ac:dyDescent="0.2">
      <c r="A19" s="100" t="s">
        <v>100</v>
      </c>
      <c r="B19" s="100" t="s">
        <v>105</v>
      </c>
      <c r="C19" s="100" t="s">
        <v>110</v>
      </c>
      <c r="D19" s="100" t="s">
        <v>75</v>
      </c>
      <c r="E19" s="103">
        <v>4794.3029999999999</v>
      </c>
      <c r="F19" s="103">
        <v>2545.7190000000001</v>
      </c>
      <c r="G19" s="103">
        <v>287977</v>
      </c>
      <c r="H19" s="103">
        <v>59970.21</v>
      </c>
      <c r="I19" s="103">
        <v>9482.9079999999994</v>
      </c>
      <c r="J19" s="103">
        <v>27662.23</v>
      </c>
      <c r="K19" s="103">
        <v>670474.1</v>
      </c>
      <c r="L19" s="103">
        <v>146938.9</v>
      </c>
      <c r="M19" s="103">
        <v>2351826</v>
      </c>
      <c r="N19" s="103">
        <v>18707060</v>
      </c>
      <c r="O19" s="103">
        <v>633306.80000000005</v>
      </c>
      <c r="P19" s="103">
        <v>9523.5020000000004</v>
      </c>
      <c r="Q19" s="103">
        <v>83803.73</v>
      </c>
      <c r="R19" s="103">
        <v>2470389</v>
      </c>
      <c r="S19" s="103">
        <v>82825</v>
      </c>
      <c r="T19" s="103">
        <v>471711.4</v>
      </c>
      <c r="U19" s="103">
        <v>2184193</v>
      </c>
      <c r="V19" s="103">
        <v>79922.509999999995</v>
      </c>
      <c r="W19" s="103">
        <v>3096096</v>
      </c>
      <c r="X19" s="103">
        <v>431673.59999999998</v>
      </c>
      <c r="Y19" s="103">
        <v>8175775</v>
      </c>
      <c r="Z19" s="103">
        <v>6558305</v>
      </c>
      <c r="AA19" s="103">
        <v>695413.5</v>
      </c>
      <c r="AB19" s="103">
        <v>68902.37</v>
      </c>
      <c r="AC19" s="103">
        <v>30747.63</v>
      </c>
      <c r="AD19" s="103">
        <v>106.8677</v>
      </c>
      <c r="AE19" s="104">
        <v>21489630</v>
      </c>
      <c r="AF19" s="104">
        <v>406260</v>
      </c>
      <c r="AG19" s="104">
        <v>1498453</v>
      </c>
      <c r="AH19" s="104">
        <v>10279540</v>
      </c>
      <c r="AI19" s="104">
        <v>1285445</v>
      </c>
      <c r="AJ19" s="104">
        <v>23248.17</v>
      </c>
      <c r="AK19" s="111">
        <v>0</v>
      </c>
      <c r="AL19" s="112">
        <v>3200</v>
      </c>
      <c r="AM19" s="112">
        <v>3200</v>
      </c>
      <c r="AN19" s="112">
        <v>3200</v>
      </c>
      <c r="AO19" s="112">
        <v>3200</v>
      </c>
      <c r="AP19" s="111" t="s">
        <v>121</v>
      </c>
    </row>
    <row r="20" spans="1:42" x14ac:dyDescent="0.2">
      <c r="A20" s="100" t="s">
        <v>100</v>
      </c>
      <c r="B20" s="100" t="s">
        <v>105</v>
      </c>
      <c r="C20" s="100" t="s">
        <v>110</v>
      </c>
      <c r="D20" s="100" t="s">
        <v>76</v>
      </c>
      <c r="E20" s="103">
        <v>4867.38</v>
      </c>
      <c r="F20" s="103">
        <v>1724.18</v>
      </c>
      <c r="G20" s="103">
        <v>109154.3</v>
      </c>
      <c r="H20" s="103">
        <v>119750.5</v>
      </c>
      <c r="I20" s="103">
        <v>171958.1</v>
      </c>
      <c r="J20" s="103">
        <v>312105.7</v>
      </c>
      <c r="K20" s="103">
        <v>385939.5</v>
      </c>
      <c r="L20" s="103">
        <v>172487.5</v>
      </c>
      <c r="M20" s="103">
        <v>522565.9</v>
      </c>
      <c r="N20" s="103">
        <v>1072493</v>
      </c>
      <c r="O20" s="103">
        <v>676751.1</v>
      </c>
      <c r="P20" s="103">
        <v>18513.93</v>
      </c>
      <c r="Q20" s="103">
        <v>324153.7</v>
      </c>
      <c r="R20" s="103">
        <v>3456630</v>
      </c>
      <c r="S20" s="103">
        <v>30835.89</v>
      </c>
      <c r="T20" s="103">
        <v>765078.8</v>
      </c>
      <c r="U20" s="103">
        <v>671564.5</v>
      </c>
      <c r="V20" s="103">
        <v>497456.5</v>
      </c>
      <c r="W20" s="103">
        <v>443574</v>
      </c>
      <c r="X20" s="103">
        <v>673028.7</v>
      </c>
      <c r="Y20" s="103">
        <v>7133569</v>
      </c>
      <c r="Z20" s="103">
        <v>765957.6</v>
      </c>
      <c r="AA20" s="103">
        <v>4070266</v>
      </c>
      <c r="AB20" s="103">
        <v>30887.82</v>
      </c>
      <c r="AC20" s="103">
        <v>55555</v>
      </c>
      <c r="AD20" s="103">
        <v>102.88890000000001</v>
      </c>
      <c r="AE20" s="104">
        <v>7295181</v>
      </c>
      <c r="AF20" s="104">
        <v>142201.20000000001</v>
      </c>
      <c r="AG20" s="104">
        <v>218253.5</v>
      </c>
      <c r="AH20" s="104">
        <v>2025120</v>
      </c>
      <c r="AI20" s="104">
        <v>123706.7</v>
      </c>
      <c r="AJ20" s="104">
        <v>4600.8810000000003</v>
      </c>
      <c r="AK20" s="111">
        <v>0</v>
      </c>
      <c r="AL20" s="112">
        <v>3200</v>
      </c>
      <c r="AM20" s="112">
        <v>3200</v>
      </c>
      <c r="AN20" s="112">
        <v>3200</v>
      </c>
      <c r="AO20" s="112">
        <v>3200</v>
      </c>
      <c r="AP20" s="111" t="s">
        <v>121</v>
      </c>
    </row>
    <row r="21" spans="1:42" x14ac:dyDescent="0.2">
      <c r="A21" s="100" t="s">
        <v>100</v>
      </c>
      <c r="B21" s="100" t="s">
        <v>105</v>
      </c>
      <c r="C21" s="100" t="s">
        <v>110</v>
      </c>
      <c r="D21" s="100" t="s">
        <v>77</v>
      </c>
      <c r="E21" s="103">
        <v>291.30059999999997</v>
      </c>
      <c r="F21" s="103">
        <v>100</v>
      </c>
      <c r="G21" s="103">
        <v>15733.57</v>
      </c>
      <c r="H21" s="103">
        <v>6003.23</v>
      </c>
      <c r="I21" s="103">
        <v>1543.7539999999999</v>
      </c>
      <c r="J21" s="103">
        <v>62463.49</v>
      </c>
      <c r="K21" s="103">
        <v>167672.79999999999</v>
      </c>
      <c r="L21" s="103">
        <v>452435.4</v>
      </c>
      <c r="M21" s="103">
        <v>7830.8019999999997</v>
      </c>
      <c r="N21" s="103">
        <v>116.2299</v>
      </c>
      <c r="O21" s="103">
        <v>5281.8940000000002</v>
      </c>
      <c r="P21" s="103">
        <v>200653.7</v>
      </c>
      <c r="Q21" s="103">
        <v>383234.3</v>
      </c>
      <c r="R21" s="103">
        <v>11663.76</v>
      </c>
      <c r="S21" s="103">
        <v>310.46260000000001</v>
      </c>
      <c r="T21" s="103">
        <v>715.66549999999995</v>
      </c>
      <c r="U21" s="103">
        <v>23735.17</v>
      </c>
      <c r="V21" s="103">
        <v>4899.8329999999996</v>
      </c>
      <c r="W21" s="103">
        <v>46063.45</v>
      </c>
      <c r="X21" s="103">
        <v>28888.39</v>
      </c>
      <c r="Y21" s="103">
        <v>166259.70000000001</v>
      </c>
      <c r="Z21" s="103">
        <v>1003.525</v>
      </c>
      <c r="AA21" s="103">
        <v>120306.8</v>
      </c>
      <c r="AB21" s="103">
        <v>115.29949999999999</v>
      </c>
      <c r="AC21" s="103">
        <v>126.87649999999999</v>
      </c>
      <c r="AD21" s="103">
        <v>100</v>
      </c>
      <c r="AE21" s="104">
        <v>4504527</v>
      </c>
      <c r="AF21" s="104">
        <v>131576.70000000001</v>
      </c>
      <c r="AG21" s="104">
        <v>27373.17</v>
      </c>
      <c r="AH21" s="104">
        <v>103.71939999999999</v>
      </c>
      <c r="AI21" s="104">
        <v>334442.2</v>
      </c>
      <c r="AJ21" s="104">
        <v>103.71939999999999</v>
      </c>
      <c r="AK21" s="111">
        <v>0</v>
      </c>
      <c r="AL21" s="112">
        <v>3200</v>
      </c>
      <c r="AM21" s="112">
        <v>3200</v>
      </c>
      <c r="AN21" s="112">
        <v>3200</v>
      </c>
      <c r="AO21" s="112">
        <v>3200</v>
      </c>
      <c r="AP21" s="111" t="s">
        <v>121</v>
      </c>
    </row>
    <row r="22" spans="1:42" x14ac:dyDescent="0.2">
      <c r="A22" s="100" t="s">
        <v>100</v>
      </c>
      <c r="B22" s="100" t="s">
        <v>105</v>
      </c>
      <c r="C22" s="100" t="s">
        <v>110</v>
      </c>
      <c r="D22" s="100" t="s">
        <v>78</v>
      </c>
      <c r="E22" s="103">
        <v>35400.629999999997</v>
      </c>
      <c r="F22" s="103">
        <v>133.33160000000001</v>
      </c>
      <c r="G22" s="103">
        <v>662562.4</v>
      </c>
      <c r="H22" s="103">
        <v>266023.2</v>
      </c>
      <c r="I22" s="103">
        <v>114510.5</v>
      </c>
      <c r="J22" s="103">
        <v>564398.9</v>
      </c>
      <c r="K22" s="103">
        <v>2671765</v>
      </c>
      <c r="L22" s="103">
        <v>878118.40000000002</v>
      </c>
      <c r="M22" s="103">
        <v>649224.5</v>
      </c>
      <c r="N22" s="103">
        <v>138634.5</v>
      </c>
      <c r="O22" s="103">
        <v>85818.37</v>
      </c>
      <c r="P22" s="103">
        <v>31975.919999999998</v>
      </c>
      <c r="Q22" s="103">
        <v>1902099</v>
      </c>
      <c r="R22" s="103">
        <v>482756.5</v>
      </c>
      <c r="S22" s="103">
        <v>29508.35</v>
      </c>
      <c r="T22" s="103">
        <v>477088.2</v>
      </c>
      <c r="U22" s="103">
        <v>1126391</v>
      </c>
      <c r="V22" s="103">
        <v>1211051</v>
      </c>
      <c r="W22" s="103">
        <v>876711.9</v>
      </c>
      <c r="X22" s="103">
        <v>597444.80000000005</v>
      </c>
      <c r="Y22" s="103">
        <v>7458076</v>
      </c>
      <c r="Z22" s="103">
        <v>1578554</v>
      </c>
      <c r="AA22" s="103">
        <v>6665172</v>
      </c>
      <c r="AB22" s="103">
        <v>17361.39</v>
      </c>
      <c r="AC22" s="103">
        <v>58530.86</v>
      </c>
      <c r="AD22" s="103">
        <v>100</v>
      </c>
      <c r="AE22" s="104">
        <v>20434960</v>
      </c>
      <c r="AF22" s="104">
        <v>313862.2</v>
      </c>
      <c r="AG22" s="104">
        <v>109.44889999999999</v>
      </c>
      <c r="AH22" s="104">
        <v>104.1418</v>
      </c>
      <c r="AI22" s="104">
        <v>223.58080000000001</v>
      </c>
      <c r="AJ22" s="104">
        <v>104.1418</v>
      </c>
      <c r="AK22" s="111">
        <v>0</v>
      </c>
      <c r="AL22" s="112">
        <v>3200</v>
      </c>
      <c r="AM22" s="112">
        <v>3200</v>
      </c>
      <c r="AN22" s="112">
        <v>3200</v>
      </c>
      <c r="AO22" s="112">
        <v>3200</v>
      </c>
      <c r="AP22" s="111" t="s">
        <v>121</v>
      </c>
    </row>
    <row r="23" spans="1:42" x14ac:dyDescent="0.2">
      <c r="A23" s="100" t="s">
        <v>100</v>
      </c>
      <c r="B23" s="100" t="s">
        <v>105</v>
      </c>
      <c r="C23" s="100" t="s">
        <v>110</v>
      </c>
      <c r="D23" s="100" t="s">
        <v>79</v>
      </c>
      <c r="E23" s="103">
        <v>27863.58</v>
      </c>
      <c r="F23" s="103">
        <v>428.78059999999999</v>
      </c>
      <c r="G23" s="103">
        <v>2083748</v>
      </c>
      <c r="H23" s="103">
        <v>184841.2</v>
      </c>
      <c r="I23" s="103">
        <v>85944.85</v>
      </c>
      <c r="J23" s="103">
        <v>436848.1</v>
      </c>
      <c r="K23" s="103">
        <v>1684745</v>
      </c>
      <c r="L23" s="103">
        <v>652152.9</v>
      </c>
      <c r="M23" s="103">
        <v>660526.9</v>
      </c>
      <c r="N23" s="103">
        <v>126790.3</v>
      </c>
      <c r="O23" s="103">
        <v>139284.6</v>
      </c>
      <c r="P23" s="103">
        <v>1955.3240000000001</v>
      </c>
      <c r="Q23" s="103">
        <v>6701419</v>
      </c>
      <c r="R23" s="103">
        <v>797320.8</v>
      </c>
      <c r="S23" s="103">
        <v>51798.239999999998</v>
      </c>
      <c r="T23" s="103">
        <v>968890.1</v>
      </c>
      <c r="U23" s="103">
        <v>1285299</v>
      </c>
      <c r="V23" s="103">
        <v>980148.3</v>
      </c>
      <c r="W23" s="103">
        <v>2512776</v>
      </c>
      <c r="X23" s="103">
        <v>2551199</v>
      </c>
      <c r="Y23" s="103">
        <v>40451010</v>
      </c>
      <c r="Z23" s="103">
        <v>7892226</v>
      </c>
      <c r="AA23" s="103">
        <v>9805865</v>
      </c>
      <c r="AB23" s="103">
        <v>91538.83</v>
      </c>
      <c r="AC23" s="103">
        <v>131659.70000000001</v>
      </c>
      <c r="AD23" s="103">
        <v>100</v>
      </c>
      <c r="AE23" s="104">
        <v>665400.30000000005</v>
      </c>
      <c r="AF23" s="104">
        <v>19945.759999999998</v>
      </c>
      <c r="AG23" s="104">
        <v>4176268</v>
      </c>
      <c r="AH23" s="104">
        <v>73924120</v>
      </c>
      <c r="AI23" s="104">
        <v>13.629530000000001</v>
      </c>
      <c r="AJ23" s="104">
        <v>166991.9</v>
      </c>
      <c r="AK23" s="111">
        <v>0</v>
      </c>
      <c r="AL23" s="112">
        <v>3200</v>
      </c>
      <c r="AM23" s="112">
        <v>3200</v>
      </c>
      <c r="AN23" s="112">
        <v>3200</v>
      </c>
      <c r="AO23" s="112">
        <v>3200</v>
      </c>
      <c r="AP23" s="111" t="s">
        <v>121</v>
      </c>
    </row>
    <row r="24" spans="1:42" x14ac:dyDescent="0.2">
      <c r="A24" s="100" t="s">
        <v>100</v>
      </c>
      <c r="B24" s="100" t="s">
        <v>105</v>
      </c>
      <c r="C24" s="100" t="s">
        <v>110</v>
      </c>
      <c r="D24" s="100" t="s">
        <v>80</v>
      </c>
      <c r="E24" s="103">
        <v>4431.5640000000003</v>
      </c>
      <c r="F24" s="103">
        <v>100</v>
      </c>
      <c r="G24" s="103">
        <v>22821.1</v>
      </c>
      <c r="H24" s="103">
        <v>42052.28</v>
      </c>
      <c r="I24" s="103">
        <v>21153.94</v>
      </c>
      <c r="J24" s="103">
        <v>59752.7</v>
      </c>
      <c r="K24" s="103">
        <v>177095.4</v>
      </c>
      <c r="L24" s="103">
        <v>61668.79</v>
      </c>
      <c r="M24" s="103">
        <v>136106.20000000001</v>
      </c>
      <c r="N24" s="103">
        <v>40195.22</v>
      </c>
      <c r="O24" s="103">
        <v>38759.49</v>
      </c>
      <c r="P24" s="103">
        <v>1982.0239999999999</v>
      </c>
      <c r="Q24" s="103">
        <v>39222.33</v>
      </c>
      <c r="R24" s="103">
        <v>309510.7</v>
      </c>
      <c r="S24" s="103">
        <v>2683.2950000000001</v>
      </c>
      <c r="T24" s="103">
        <v>77736.179999999993</v>
      </c>
      <c r="U24" s="103">
        <v>49717.58</v>
      </c>
      <c r="V24" s="103">
        <v>109999.7</v>
      </c>
      <c r="W24" s="103">
        <v>112440.4</v>
      </c>
      <c r="X24" s="103">
        <v>36507.300000000003</v>
      </c>
      <c r="Y24" s="103">
        <v>480702</v>
      </c>
      <c r="Z24" s="103">
        <v>74715.740000000005</v>
      </c>
      <c r="AA24" s="103">
        <v>351002.7</v>
      </c>
      <c r="AB24" s="103">
        <v>2368.989</v>
      </c>
      <c r="AC24" s="103">
        <v>5936.5630000000001</v>
      </c>
      <c r="AD24" s="103">
        <v>100</v>
      </c>
      <c r="AE24" s="104">
        <v>4036416</v>
      </c>
      <c r="AF24" s="104">
        <v>68664.350000000006</v>
      </c>
      <c r="AG24" s="104">
        <v>7064.7690000000002</v>
      </c>
      <c r="AH24" s="104">
        <v>217399.9</v>
      </c>
      <c r="AI24" s="104">
        <v>5820.7190000000001</v>
      </c>
      <c r="AJ24" s="104">
        <v>516.57129999999995</v>
      </c>
      <c r="AK24" s="111">
        <v>0</v>
      </c>
      <c r="AL24" s="112">
        <v>3200</v>
      </c>
      <c r="AM24" s="112">
        <v>3200</v>
      </c>
      <c r="AN24" s="112">
        <v>3200</v>
      </c>
      <c r="AO24" s="112">
        <v>3200</v>
      </c>
      <c r="AP24" s="111" t="s">
        <v>121</v>
      </c>
    </row>
    <row r="25" spans="1:42" x14ac:dyDescent="0.2">
      <c r="A25" s="100" t="s">
        <v>100</v>
      </c>
      <c r="B25" s="100" t="s">
        <v>105</v>
      </c>
      <c r="C25" s="100" t="s">
        <v>110</v>
      </c>
      <c r="D25" s="100" t="s">
        <v>81</v>
      </c>
      <c r="E25" s="103">
        <v>214125.4</v>
      </c>
      <c r="F25" s="103">
        <v>7207.4589999999998</v>
      </c>
      <c r="G25" s="103">
        <v>706442</v>
      </c>
      <c r="H25" s="103">
        <v>2496955</v>
      </c>
      <c r="I25" s="103">
        <v>1014202</v>
      </c>
      <c r="J25" s="103">
        <v>2966230</v>
      </c>
      <c r="K25" s="103">
        <v>8120130</v>
      </c>
      <c r="L25" s="103">
        <v>3012167</v>
      </c>
      <c r="M25" s="103">
        <v>8107269</v>
      </c>
      <c r="N25" s="103">
        <v>2439849</v>
      </c>
      <c r="O25" s="103">
        <v>1624837</v>
      </c>
      <c r="P25" s="103">
        <v>24279.25</v>
      </c>
      <c r="Q25" s="103">
        <v>1482724</v>
      </c>
      <c r="R25" s="103">
        <v>8587232</v>
      </c>
      <c r="S25" s="103">
        <v>115426</v>
      </c>
      <c r="T25" s="103">
        <v>3608239</v>
      </c>
      <c r="U25" s="103">
        <v>2111733</v>
      </c>
      <c r="V25" s="103">
        <v>3942884</v>
      </c>
      <c r="W25" s="103">
        <v>2791125</v>
      </c>
      <c r="X25" s="103">
        <v>1584987</v>
      </c>
      <c r="Y25" s="103">
        <v>15421750</v>
      </c>
      <c r="Z25" s="103">
        <v>3716053</v>
      </c>
      <c r="AA25" s="103">
        <v>14497110</v>
      </c>
      <c r="AB25" s="103">
        <v>107405.8</v>
      </c>
      <c r="AC25" s="103">
        <v>216276.4</v>
      </c>
      <c r="AD25" s="103">
        <v>108.10639999999999</v>
      </c>
      <c r="AE25" s="104">
        <v>51532190</v>
      </c>
      <c r="AF25" s="104">
        <v>763660.9</v>
      </c>
      <c r="AG25" s="104">
        <v>372802</v>
      </c>
      <c r="AH25" s="104">
        <v>8840591</v>
      </c>
      <c r="AI25" s="104">
        <v>355928.4</v>
      </c>
      <c r="AJ25" s="104">
        <v>19992.939999999999</v>
      </c>
      <c r="AK25" s="111">
        <v>0</v>
      </c>
      <c r="AL25" s="112">
        <v>3200</v>
      </c>
      <c r="AM25" s="112">
        <v>3200</v>
      </c>
      <c r="AN25" s="112">
        <v>3200</v>
      </c>
      <c r="AO25" s="112">
        <v>3200</v>
      </c>
      <c r="AP25" s="111" t="s">
        <v>121</v>
      </c>
    </row>
    <row r="26" spans="1:42" x14ac:dyDescent="0.2">
      <c r="A26" s="100" t="s">
        <v>100</v>
      </c>
      <c r="B26" s="100" t="s">
        <v>105</v>
      </c>
      <c r="C26" s="100" t="s">
        <v>110</v>
      </c>
      <c r="D26" s="100" t="s">
        <v>82</v>
      </c>
      <c r="E26" s="103">
        <v>21336.13</v>
      </c>
      <c r="F26" s="103">
        <v>1329.9269999999999</v>
      </c>
      <c r="G26" s="103">
        <v>127748.7</v>
      </c>
      <c r="H26" s="103">
        <v>49742.47</v>
      </c>
      <c r="I26" s="103">
        <v>79610.240000000005</v>
      </c>
      <c r="J26" s="103">
        <v>75140.34</v>
      </c>
      <c r="K26" s="103">
        <v>535088.1</v>
      </c>
      <c r="L26" s="103">
        <v>74035.679999999993</v>
      </c>
      <c r="M26" s="103">
        <v>357202.9</v>
      </c>
      <c r="N26" s="103">
        <v>175171.9</v>
      </c>
      <c r="O26" s="103">
        <v>306764.7</v>
      </c>
      <c r="P26" s="103">
        <v>5157.6019999999999</v>
      </c>
      <c r="Q26" s="103">
        <v>87731.23</v>
      </c>
      <c r="R26" s="103">
        <v>5923929</v>
      </c>
      <c r="S26" s="103">
        <v>21213.43</v>
      </c>
      <c r="T26" s="103">
        <v>371401.5</v>
      </c>
      <c r="U26" s="103">
        <v>505651.8</v>
      </c>
      <c r="V26" s="103">
        <v>1389835</v>
      </c>
      <c r="W26" s="103">
        <v>1929169</v>
      </c>
      <c r="X26" s="103">
        <v>245393.8</v>
      </c>
      <c r="Y26" s="103">
        <v>5585165</v>
      </c>
      <c r="Z26" s="103">
        <v>202312.7</v>
      </c>
      <c r="AA26" s="103">
        <v>2262086</v>
      </c>
      <c r="AB26" s="103">
        <v>6929.0240000000003</v>
      </c>
      <c r="AC26" s="103">
        <v>49404.67</v>
      </c>
      <c r="AD26" s="103">
        <v>128.39670000000001</v>
      </c>
      <c r="AE26" s="104">
        <v>113742900</v>
      </c>
      <c r="AF26" s="104">
        <v>2005958</v>
      </c>
      <c r="AG26" s="104">
        <v>22827.43</v>
      </c>
      <c r="AH26" s="104">
        <v>2432882</v>
      </c>
      <c r="AI26" s="104">
        <v>13.543990000000001</v>
      </c>
      <c r="AJ26" s="104">
        <v>5520.7889999999998</v>
      </c>
      <c r="AK26" s="111">
        <v>0</v>
      </c>
      <c r="AL26" s="112">
        <v>3200</v>
      </c>
      <c r="AM26" s="112">
        <v>3200</v>
      </c>
      <c r="AN26" s="112">
        <v>3200</v>
      </c>
      <c r="AO26" s="112">
        <v>3200</v>
      </c>
      <c r="AP26" s="111" t="s">
        <v>121</v>
      </c>
    </row>
    <row r="27" spans="1:42" x14ac:dyDescent="0.2">
      <c r="A27" s="100" t="s">
        <v>100</v>
      </c>
      <c r="B27" s="100" t="s">
        <v>105</v>
      </c>
      <c r="C27" s="100" t="s">
        <v>110</v>
      </c>
      <c r="D27" s="100" t="s">
        <v>83</v>
      </c>
      <c r="E27" s="103">
        <v>3351.1030000000001</v>
      </c>
      <c r="F27" s="103">
        <v>100</v>
      </c>
      <c r="G27" s="103">
        <v>38697.379999999997</v>
      </c>
      <c r="H27" s="103">
        <v>108988.2</v>
      </c>
      <c r="I27" s="103">
        <v>47133.58</v>
      </c>
      <c r="J27" s="103">
        <v>252618.6</v>
      </c>
      <c r="K27" s="103">
        <v>523350.9</v>
      </c>
      <c r="L27" s="103">
        <v>237089.6</v>
      </c>
      <c r="M27" s="103">
        <v>290417.09999999998</v>
      </c>
      <c r="N27" s="103">
        <v>61076.87</v>
      </c>
      <c r="O27" s="103">
        <v>105094.5</v>
      </c>
      <c r="P27" s="103">
        <v>1118.9469999999999</v>
      </c>
      <c r="Q27" s="103">
        <v>1440772</v>
      </c>
      <c r="R27" s="103">
        <v>480300.4</v>
      </c>
      <c r="S27" s="103">
        <v>23624.41</v>
      </c>
      <c r="T27" s="103">
        <v>530381.19999999995</v>
      </c>
      <c r="U27" s="103">
        <v>552493.9</v>
      </c>
      <c r="V27" s="103">
        <v>887872.8</v>
      </c>
      <c r="W27" s="103">
        <v>1110146</v>
      </c>
      <c r="X27" s="103">
        <v>1685035</v>
      </c>
      <c r="Y27" s="103">
        <v>18035610</v>
      </c>
      <c r="Z27" s="103">
        <v>2383292</v>
      </c>
      <c r="AA27" s="103">
        <v>6465947</v>
      </c>
      <c r="AB27" s="103">
        <v>66241.899999999994</v>
      </c>
      <c r="AC27" s="103">
        <v>74164.25</v>
      </c>
      <c r="AD27" s="103">
        <v>163.89060000000001</v>
      </c>
      <c r="AE27" s="104">
        <v>86628410</v>
      </c>
      <c r="AF27" s="104">
        <v>1130314</v>
      </c>
      <c r="AG27" s="104">
        <v>111.2978</v>
      </c>
      <c r="AH27" s="104">
        <v>105.64</v>
      </c>
      <c r="AI27" s="104">
        <v>13.42404</v>
      </c>
      <c r="AJ27" s="104">
        <v>105.64</v>
      </c>
      <c r="AK27" s="111">
        <v>0</v>
      </c>
      <c r="AL27" s="112">
        <v>3200</v>
      </c>
      <c r="AM27" s="112">
        <v>3200</v>
      </c>
      <c r="AN27" s="112">
        <v>3200</v>
      </c>
      <c r="AO27" s="112">
        <v>3200</v>
      </c>
      <c r="AP27" s="111" t="s">
        <v>121</v>
      </c>
    </row>
    <row r="28" spans="1:42" x14ac:dyDescent="0.2">
      <c r="A28" s="100" t="s">
        <v>100</v>
      </c>
      <c r="B28" s="100" t="s">
        <v>105</v>
      </c>
      <c r="C28" s="100" t="s">
        <v>110</v>
      </c>
      <c r="D28" s="100" t="s">
        <v>84</v>
      </c>
      <c r="E28" s="103">
        <v>118751.1</v>
      </c>
      <c r="F28" s="103">
        <v>2692.5450000000001</v>
      </c>
      <c r="G28" s="103">
        <v>1617984</v>
      </c>
      <c r="H28" s="103">
        <v>1004562</v>
      </c>
      <c r="I28" s="103">
        <v>301313.5</v>
      </c>
      <c r="J28" s="103">
        <v>1350552</v>
      </c>
      <c r="K28" s="103">
        <v>4414850</v>
      </c>
      <c r="L28" s="103">
        <v>1417505</v>
      </c>
      <c r="M28" s="103">
        <v>1596372</v>
      </c>
      <c r="N28" s="103">
        <v>576690.4</v>
      </c>
      <c r="O28" s="103">
        <v>586841.19999999995</v>
      </c>
      <c r="P28" s="103">
        <v>1125156</v>
      </c>
      <c r="Q28" s="103">
        <v>6582348</v>
      </c>
      <c r="R28" s="103">
        <v>4810376</v>
      </c>
      <c r="S28" s="103">
        <v>151813.79999999999</v>
      </c>
      <c r="T28" s="103">
        <v>4937343</v>
      </c>
      <c r="U28" s="103">
        <v>3111237</v>
      </c>
      <c r="V28" s="103">
        <v>1178744</v>
      </c>
      <c r="W28" s="103">
        <v>11463230</v>
      </c>
      <c r="X28" s="103">
        <v>2322574</v>
      </c>
      <c r="Y28" s="103">
        <v>14221330</v>
      </c>
      <c r="Z28" s="103">
        <v>2715623</v>
      </c>
      <c r="AA28" s="103">
        <v>8779247</v>
      </c>
      <c r="AB28" s="103">
        <v>51914.49</v>
      </c>
      <c r="AC28" s="103">
        <v>352272.9</v>
      </c>
      <c r="AD28" s="103">
        <v>100</v>
      </c>
      <c r="AE28" s="104">
        <v>32550360</v>
      </c>
      <c r="AF28" s="104">
        <v>369869.4</v>
      </c>
      <c r="AG28" s="104">
        <v>218168.5</v>
      </c>
      <c r="AH28" s="104">
        <v>1213074</v>
      </c>
      <c r="AI28" s="104">
        <v>48566.51</v>
      </c>
      <c r="AJ28" s="104">
        <v>2762.973</v>
      </c>
      <c r="AK28" s="111">
        <v>0</v>
      </c>
      <c r="AL28" s="112">
        <v>3200</v>
      </c>
      <c r="AM28" s="112">
        <v>3200</v>
      </c>
      <c r="AN28" s="112">
        <v>3200</v>
      </c>
      <c r="AO28" s="112">
        <v>3200</v>
      </c>
      <c r="AP28" s="111" t="s">
        <v>121</v>
      </c>
    </row>
    <row r="29" spans="1:42" x14ac:dyDescent="0.2">
      <c r="A29" s="100" t="s">
        <v>100</v>
      </c>
      <c r="B29" s="100" t="s">
        <v>105</v>
      </c>
      <c r="C29" s="100" t="s">
        <v>110</v>
      </c>
      <c r="D29" s="100" t="s">
        <v>85</v>
      </c>
      <c r="E29" s="103">
        <v>7648.4870000000001</v>
      </c>
      <c r="F29" s="103">
        <v>546.80160000000001</v>
      </c>
      <c r="G29" s="103">
        <v>127331.1</v>
      </c>
      <c r="H29" s="103">
        <v>95915.56</v>
      </c>
      <c r="I29" s="103">
        <v>71907.63</v>
      </c>
      <c r="J29" s="103">
        <v>364650.9</v>
      </c>
      <c r="K29" s="103">
        <v>780907.3</v>
      </c>
      <c r="L29" s="103">
        <v>320982.90000000002</v>
      </c>
      <c r="M29" s="103">
        <v>1498197</v>
      </c>
      <c r="N29" s="103">
        <v>132235.20000000001</v>
      </c>
      <c r="O29" s="103">
        <v>154263.4</v>
      </c>
      <c r="P29" s="103">
        <v>4817.2020000000002</v>
      </c>
      <c r="Q29" s="103">
        <v>1004090</v>
      </c>
      <c r="R29" s="103">
        <v>1932729</v>
      </c>
      <c r="S29" s="103">
        <v>152819.29999999999</v>
      </c>
      <c r="T29" s="103">
        <v>4390359</v>
      </c>
      <c r="U29" s="103">
        <v>3069704</v>
      </c>
      <c r="V29" s="103">
        <v>1425641</v>
      </c>
      <c r="W29" s="103">
        <v>5087208</v>
      </c>
      <c r="X29" s="103">
        <v>15582380</v>
      </c>
      <c r="Y29" s="103">
        <v>26578560</v>
      </c>
      <c r="Z29" s="103">
        <v>5437723</v>
      </c>
      <c r="AA29" s="103">
        <v>11287090</v>
      </c>
      <c r="AB29" s="103">
        <v>230527.6</v>
      </c>
      <c r="AC29" s="103">
        <v>630436.1</v>
      </c>
      <c r="AD29" s="103">
        <v>100</v>
      </c>
      <c r="AE29" s="104">
        <v>31826190</v>
      </c>
      <c r="AF29" s="104">
        <v>612363.1</v>
      </c>
      <c r="AG29" s="104">
        <v>146082.20000000001</v>
      </c>
      <c r="AH29" s="104">
        <v>4524162</v>
      </c>
      <c r="AI29" s="104">
        <v>3270.1750000000002</v>
      </c>
      <c r="AJ29" s="104">
        <v>10240.959999999999</v>
      </c>
      <c r="AK29" s="111">
        <v>0</v>
      </c>
      <c r="AL29" s="112">
        <v>3200</v>
      </c>
      <c r="AM29" s="112">
        <v>3200</v>
      </c>
      <c r="AN29" s="112">
        <v>3200</v>
      </c>
      <c r="AO29" s="112">
        <v>3200</v>
      </c>
      <c r="AP29" s="111" t="s">
        <v>121</v>
      </c>
    </row>
    <row r="30" spans="1:42" x14ac:dyDescent="0.2">
      <c r="A30" s="100" t="s">
        <v>100</v>
      </c>
      <c r="B30" s="100" t="s">
        <v>105</v>
      </c>
      <c r="C30" s="100" t="s">
        <v>110</v>
      </c>
      <c r="D30" s="100" t="s">
        <v>86</v>
      </c>
      <c r="E30" s="103">
        <v>437886.2</v>
      </c>
      <c r="F30" s="103">
        <v>5688.0420000000004</v>
      </c>
      <c r="G30" s="103">
        <v>4160082</v>
      </c>
      <c r="H30" s="103">
        <v>2103737</v>
      </c>
      <c r="I30" s="103">
        <v>1071752</v>
      </c>
      <c r="J30" s="103">
        <v>2267901</v>
      </c>
      <c r="K30" s="103">
        <v>10912700</v>
      </c>
      <c r="L30" s="103">
        <v>2932100</v>
      </c>
      <c r="M30" s="103">
        <v>9780332</v>
      </c>
      <c r="N30" s="103">
        <v>2325379</v>
      </c>
      <c r="O30" s="103">
        <v>1180948</v>
      </c>
      <c r="P30" s="103">
        <v>19309.86</v>
      </c>
      <c r="Q30" s="103">
        <v>6212459</v>
      </c>
      <c r="R30" s="103">
        <v>12643100</v>
      </c>
      <c r="S30" s="103">
        <v>518416.6</v>
      </c>
      <c r="T30" s="103">
        <v>13473500</v>
      </c>
      <c r="U30" s="103">
        <v>13439680</v>
      </c>
      <c r="V30" s="103">
        <v>6670028</v>
      </c>
      <c r="W30" s="103">
        <v>15271680</v>
      </c>
      <c r="X30" s="103">
        <v>16058120</v>
      </c>
      <c r="Y30" s="103">
        <v>204980600</v>
      </c>
      <c r="Z30" s="103">
        <v>17787360</v>
      </c>
      <c r="AA30" s="103">
        <v>59041950</v>
      </c>
      <c r="AB30" s="103">
        <v>784300.6</v>
      </c>
      <c r="AC30" s="103">
        <v>1900553</v>
      </c>
      <c r="AD30" s="103">
        <v>100</v>
      </c>
      <c r="AE30" s="104">
        <v>224756800</v>
      </c>
      <c r="AF30" s="104">
        <v>4091448</v>
      </c>
      <c r="AG30" s="104">
        <v>1267453</v>
      </c>
      <c r="AH30" s="104">
        <v>12076270</v>
      </c>
      <c r="AI30" s="104">
        <v>550648.6</v>
      </c>
      <c r="AJ30" s="104">
        <v>27294.240000000002</v>
      </c>
      <c r="AK30" s="111">
        <v>0</v>
      </c>
      <c r="AL30" s="112">
        <v>3200</v>
      </c>
      <c r="AM30" s="112">
        <v>3200</v>
      </c>
      <c r="AN30" s="112">
        <v>3200</v>
      </c>
      <c r="AO30" s="112">
        <v>3200</v>
      </c>
      <c r="AP30" s="111" t="s">
        <v>121</v>
      </c>
    </row>
    <row r="31" spans="1:42" x14ac:dyDescent="0.2">
      <c r="A31" s="100" t="s">
        <v>100</v>
      </c>
      <c r="B31" s="100" t="s">
        <v>105</v>
      </c>
      <c r="C31" s="100" t="s">
        <v>110</v>
      </c>
      <c r="D31" s="100" t="s">
        <v>87</v>
      </c>
      <c r="E31" s="103">
        <v>2398.9499999999998</v>
      </c>
      <c r="F31" s="103">
        <v>100</v>
      </c>
      <c r="G31" s="103">
        <v>25453.87</v>
      </c>
      <c r="H31" s="103">
        <v>16679.3</v>
      </c>
      <c r="I31" s="103">
        <v>3838.2339999999999</v>
      </c>
      <c r="J31" s="103">
        <v>23686.27</v>
      </c>
      <c r="K31" s="103">
        <v>74144.160000000003</v>
      </c>
      <c r="L31" s="103">
        <v>19053.02</v>
      </c>
      <c r="M31" s="103">
        <v>18701.990000000002</v>
      </c>
      <c r="N31" s="103">
        <v>7855.0630000000001</v>
      </c>
      <c r="O31" s="103">
        <v>22076.48</v>
      </c>
      <c r="P31" s="103">
        <v>218.18680000000001</v>
      </c>
      <c r="Q31" s="103">
        <v>6489.3050000000003</v>
      </c>
      <c r="R31" s="103">
        <v>26154.63</v>
      </c>
      <c r="S31" s="103">
        <v>1978.7</v>
      </c>
      <c r="T31" s="103">
        <v>25652.15</v>
      </c>
      <c r="U31" s="103">
        <v>57993.89</v>
      </c>
      <c r="V31" s="103">
        <v>71827.100000000006</v>
      </c>
      <c r="W31" s="103">
        <v>97604</v>
      </c>
      <c r="X31" s="103">
        <v>149732.20000000001</v>
      </c>
      <c r="Y31" s="103">
        <v>1555651</v>
      </c>
      <c r="Z31" s="103">
        <v>735439</v>
      </c>
      <c r="AA31" s="103">
        <v>690244.8</v>
      </c>
      <c r="AB31" s="103">
        <v>81806.06</v>
      </c>
      <c r="AC31" s="103">
        <v>1396290</v>
      </c>
      <c r="AD31" s="103">
        <v>100</v>
      </c>
      <c r="AE31" s="104">
        <v>4415759</v>
      </c>
      <c r="AF31" s="104">
        <v>98675.68</v>
      </c>
      <c r="AG31" s="104">
        <v>74921010</v>
      </c>
      <c r="AH31" s="104">
        <v>30897680</v>
      </c>
      <c r="AI31" s="104">
        <v>13.4788</v>
      </c>
      <c r="AJ31" s="104">
        <v>69810.89</v>
      </c>
      <c r="AK31" s="111">
        <v>0</v>
      </c>
      <c r="AL31" s="112">
        <v>3200</v>
      </c>
      <c r="AM31" s="112">
        <v>3200</v>
      </c>
      <c r="AN31" s="112">
        <v>3200</v>
      </c>
      <c r="AO31" s="112">
        <v>3200</v>
      </c>
      <c r="AP31" s="111" t="s">
        <v>121</v>
      </c>
    </row>
    <row r="32" spans="1:42" x14ac:dyDescent="0.2">
      <c r="A32" s="100" t="s">
        <v>100</v>
      </c>
      <c r="B32" s="100" t="s">
        <v>105</v>
      </c>
      <c r="C32" s="100" t="s">
        <v>110</v>
      </c>
      <c r="D32" s="100" t="s">
        <v>88</v>
      </c>
      <c r="E32" s="103">
        <v>17476.41</v>
      </c>
      <c r="F32" s="103">
        <v>1819.2850000000001</v>
      </c>
      <c r="G32" s="103">
        <v>48430.5</v>
      </c>
      <c r="H32" s="103">
        <v>72702.19</v>
      </c>
      <c r="I32" s="103">
        <v>31982.65</v>
      </c>
      <c r="J32" s="103">
        <v>111305.3</v>
      </c>
      <c r="K32" s="103">
        <v>358188.9</v>
      </c>
      <c r="L32" s="103">
        <v>107627</v>
      </c>
      <c r="M32" s="103">
        <v>197951</v>
      </c>
      <c r="N32" s="103">
        <v>48016</v>
      </c>
      <c r="O32" s="103">
        <v>46210.78</v>
      </c>
      <c r="P32" s="103">
        <v>1470.395</v>
      </c>
      <c r="Q32" s="103">
        <v>487023.3</v>
      </c>
      <c r="R32" s="103">
        <v>468329.7</v>
      </c>
      <c r="S32" s="103">
        <v>22188.38</v>
      </c>
      <c r="T32" s="103">
        <v>431624.6</v>
      </c>
      <c r="U32" s="103">
        <v>633490.1</v>
      </c>
      <c r="V32" s="103">
        <v>986906.7</v>
      </c>
      <c r="W32" s="103">
        <v>704129.2</v>
      </c>
      <c r="X32" s="103">
        <v>2391663</v>
      </c>
      <c r="Y32" s="103">
        <v>14069080</v>
      </c>
      <c r="Z32" s="103">
        <v>3146289</v>
      </c>
      <c r="AA32" s="103">
        <v>19187340</v>
      </c>
      <c r="AB32" s="103">
        <v>105695.9</v>
      </c>
      <c r="AC32" s="103">
        <v>259314.6</v>
      </c>
      <c r="AD32" s="103">
        <v>100</v>
      </c>
      <c r="AE32" s="104">
        <v>171711600</v>
      </c>
      <c r="AF32" s="104">
        <v>3826295</v>
      </c>
      <c r="AG32" s="104">
        <v>33065590</v>
      </c>
      <c r="AH32" s="104">
        <v>4282438</v>
      </c>
      <c r="AI32" s="104">
        <v>583.83879999999999</v>
      </c>
      <c r="AJ32" s="104">
        <v>9692.3860000000004</v>
      </c>
      <c r="AK32" s="111">
        <v>0</v>
      </c>
      <c r="AL32" s="112">
        <v>3200</v>
      </c>
      <c r="AM32" s="112">
        <v>3200</v>
      </c>
      <c r="AN32" s="112">
        <v>3200</v>
      </c>
      <c r="AO32" s="112">
        <v>3200</v>
      </c>
      <c r="AP32" s="111" t="s">
        <v>121</v>
      </c>
    </row>
    <row r="33" spans="1:42" x14ac:dyDescent="0.2">
      <c r="A33" s="100" t="s">
        <v>100</v>
      </c>
      <c r="B33" s="100" t="s">
        <v>105</v>
      </c>
      <c r="C33" s="100" t="s">
        <v>110</v>
      </c>
      <c r="D33" s="100" t="s">
        <v>89</v>
      </c>
      <c r="E33" s="103">
        <v>100</v>
      </c>
      <c r="F33" s="103">
        <v>100</v>
      </c>
      <c r="G33" s="103">
        <v>107.7508</v>
      </c>
      <c r="H33" s="103">
        <v>100</v>
      </c>
      <c r="I33" s="103">
        <v>100</v>
      </c>
      <c r="J33" s="103">
        <v>100</v>
      </c>
      <c r="K33" s="103">
        <v>104.5398</v>
      </c>
      <c r="L33" s="103">
        <v>103.60850000000001</v>
      </c>
      <c r="M33" s="103">
        <v>103.762</v>
      </c>
      <c r="N33" s="103">
        <v>103.5835</v>
      </c>
      <c r="O33" s="103">
        <v>103.05370000000001</v>
      </c>
      <c r="P33" s="103">
        <v>274.77569999999997</v>
      </c>
      <c r="Q33" s="103">
        <v>108.9646</v>
      </c>
      <c r="R33" s="103">
        <v>105.1087</v>
      </c>
      <c r="S33" s="103">
        <v>103.50579999999999</v>
      </c>
      <c r="T33" s="103">
        <v>106.053</v>
      </c>
      <c r="U33" s="103">
        <v>106.014</v>
      </c>
      <c r="V33" s="103">
        <v>103.47020000000001</v>
      </c>
      <c r="W33" s="103">
        <v>109.3352</v>
      </c>
      <c r="X33" s="103">
        <v>110.8938</v>
      </c>
      <c r="Y33" s="103">
        <v>629.37810000000002</v>
      </c>
      <c r="Z33" s="103">
        <v>59301.07</v>
      </c>
      <c r="AA33" s="103">
        <v>33290.639999999999</v>
      </c>
      <c r="AB33" s="103">
        <v>50.928710000000002</v>
      </c>
      <c r="AC33" s="103">
        <v>768.5566</v>
      </c>
      <c r="AD33" s="103">
        <v>100</v>
      </c>
      <c r="AE33" s="104">
        <v>3570548</v>
      </c>
      <c r="AF33" s="104">
        <v>102608.8</v>
      </c>
      <c r="AG33" s="104">
        <v>42200.74</v>
      </c>
      <c r="AH33" s="104">
        <v>102.7811</v>
      </c>
      <c r="AI33" s="104">
        <v>11.20307</v>
      </c>
      <c r="AJ33" s="104">
        <v>102.7811</v>
      </c>
      <c r="AK33" s="111">
        <v>0</v>
      </c>
      <c r="AL33" s="112">
        <v>3200</v>
      </c>
      <c r="AM33" s="112">
        <v>3200</v>
      </c>
      <c r="AN33" s="112">
        <v>3200</v>
      </c>
      <c r="AO33" s="112">
        <v>3200</v>
      </c>
      <c r="AP33" s="111" t="s">
        <v>121</v>
      </c>
    </row>
    <row r="34" spans="1:42" x14ac:dyDescent="0.2">
      <c r="A34" s="100" t="s">
        <v>100</v>
      </c>
      <c r="B34" s="100" t="s">
        <v>105</v>
      </c>
      <c r="C34" s="100" t="s">
        <v>110</v>
      </c>
      <c r="D34" s="100" t="s">
        <v>90</v>
      </c>
      <c r="E34" s="103">
        <v>4358.134</v>
      </c>
      <c r="F34" s="103">
        <v>171.524</v>
      </c>
      <c r="G34" s="103">
        <v>36861.050000000003</v>
      </c>
      <c r="H34" s="103">
        <v>39612.22</v>
      </c>
      <c r="I34" s="103">
        <v>34066.78</v>
      </c>
      <c r="J34" s="103">
        <v>67547.740000000005</v>
      </c>
      <c r="K34" s="103">
        <v>182648.8</v>
      </c>
      <c r="L34" s="103">
        <v>150849</v>
      </c>
      <c r="M34" s="103">
        <v>171414.7</v>
      </c>
      <c r="N34" s="103">
        <v>12857.38</v>
      </c>
      <c r="O34" s="103">
        <v>22283.09</v>
      </c>
      <c r="P34" s="103">
        <v>3786.165</v>
      </c>
      <c r="Q34" s="103">
        <v>238469.7</v>
      </c>
      <c r="R34" s="103">
        <v>167594.6</v>
      </c>
      <c r="S34" s="103">
        <v>7586.07</v>
      </c>
      <c r="T34" s="103">
        <v>423495.8</v>
      </c>
      <c r="U34" s="103">
        <v>49824.82</v>
      </c>
      <c r="V34" s="103">
        <v>90864.6</v>
      </c>
      <c r="W34" s="103">
        <v>172614.7</v>
      </c>
      <c r="X34" s="103">
        <v>170851.5</v>
      </c>
      <c r="Y34" s="103">
        <v>1771731</v>
      </c>
      <c r="Z34" s="103">
        <v>97020.27</v>
      </c>
      <c r="AA34" s="103">
        <v>481435.5</v>
      </c>
      <c r="AB34" s="103">
        <v>12036.34</v>
      </c>
      <c r="AC34" s="103">
        <v>49.512230000000002</v>
      </c>
      <c r="AD34" s="103">
        <v>100</v>
      </c>
      <c r="AE34" s="104">
        <v>3615560</v>
      </c>
      <c r="AF34" s="104">
        <v>102761.8</v>
      </c>
      <c r="AG34" s="104">
        <v>108.8172</v>
      </c>
      <c r="AH34" s="104">
        <v>103.3533</v>
      </c>
      <c r="AI34" s="104">
        <v>10.88316</v>
      </c>
      <c r="AJ34" s="104">
        <v>103.3533</v>
      </c>
      <c r="AK34" s="111">
        <v>0</v>
      </c>
      <c r="AL34" s="112">
        <v>3200</v>
      </c>
      <c r="AM34" s="112">
        <v>3200</v>
      </c>
      <c r="AN34" s="112">
        <v>3200</v>
      </c>
      <c r="AO34" s="112">
        <v>3200</v>
      </c>
      <c r="AP34" s="111" t="s">
        <v>121</v>
      </c>
    </row>
    <row r="35" spans="1:42" x14ac:dyDescent="0.2">
      <c r="A35" s="100" t="s">
        <v>100</v>
      </c>
      <c r="B35" s="100" t="s">
        <v>105</v>
      </c>
      <c r="C35" s="100" t="s">
        <v>110</v>
      </c>
      <c r="D35" s="100" t="s">
        <v>91</v>
      </c>
      <c r="E35" s="103">
        <v>104.7218</v>
      </c>
      <c r="F35" s="103">
        <v>103.6713</v>
      </c>
      <c r="G35" s="103">
        <v>279.22280000000001</v>
      </c>
      <c r="H35" s="103">
        <v>121.8214</v>
      </c>
      <c r="I35" s="103">
        <v>141.6018</v>
      </c>
      <c r="J35" s="103">
        <v>136.13210000000001</v>
      </c>
      <c r="K35" s="103">
        <v>141.75960000000001</v>
      </c>
      <c r="L35" s="103">
        <v>143.41399999999999</v>
      </c>
      <c r="M35" s="103">
        <v>137.8707</v>
      </c>
      <c r="N35" s="103">
        <v>146.3477</v>
      </c>
      <c r="O35" s="103">
        <v>147.64760000000001</v>
      </c>
      <c r="P35" s="103">
        <v>962.82910000000004</v>
      </c>
      <c r="Q35" s="103">
        <v>289.82260000000002</v>
      </c>
      <c r="R35" s="103">
        <v>144.3398</v>
      </c>
      <c r="S35" s="103">
        <v>157.239</v>
      </c>
      <c r="T35" s="103">
        <v>143.06540000000001</v>
      </c>
      <c r="U35" s="103">
        <v>144.95910000000001</v>
      </c>
      <c r="V35" s="103">
        <v>138.12039999999999</v>
      </c>
      <c r="W35" s="103">
        <v>184.7056</v>
      </c>
      <c r="X35" s="103">
        <v>216.10650000000001</v>
      </c>
      <c r="Y35" s="103">
        <v>251.8552</v>
      </c>
      <c r="Z35" s="103">
        <v>179.37090000000001</v>
      </c>
      <c r="AA35" s="103">
        <v>230.917</v>
      </c>
      <c r="AB35" s="103">
        <v>255.7739</v>
      </c>
      <c r="AC35" s="103">
        <v>303.51069999999999</v>
      </c>
      <c r="AD35" s="103">
        <v>49.512230000000002</v>
      </c>
      <c r="AE35" s="104">
        <v>114.248</v>
      </c>
      <c r="AF35" s="104">
        <v>114.248</v>
      </c>
      <c r="AG35" s="104">
        <v>116.5295</v>
      </c>
      <c r="AH35" s="104">
        <v>109.3205</v>
      </c>
      <c r="AI35" s="104">
        <v>14.338279999999999</v>
      </c>
      <c r="AJ35" s="104">
        <v>109.3205</v>
      </c>
      <c r="AK35" s="111">
        <v>0</v>
      </c>
      <c r="AL35" s="112">
        <v>3200</v>
      </c>
      <c r="AM35" s="112">
        <v>3200</v>
      </c>
      <c r="AN35" s="112">
        <v>3200</v>
      </c>
      <c r="AO35" s="112">
        <v>3200</v>
      </c>
      <c r="AP35" s="111" t="s">
        <v>121</v>
      </c>
    </row>
    <row r="36" spans="1:42" x14ac:dyDescent="0.2">
      <c r="A36" s="100" t="s">
        <v>100</v>
      </c>
      <c r="B36" s="100" t="s">
        <v>105</v>
      </c>
      <c r="C36" s="100" t="s">
        <v>112</v>
      </c>
      <c r="D36" s="100" t="s">
        <v>60</v>
      </c>
      <c r="E36" s="107">
        <v>31021270</v>
      </c>
      <c r="F36" s="107">
        <v>5357992</v>
      </c>
      <c r="G36" s="107">
        <v>794421.1</v>
      </c>
      <c r="H36" s="107">
        <v>10937740</v>
      </c>
      <c r="I36" s="107">
        <v>6062621</v>
      </c>
      <c r="J36" s="107">
        <v>18422540</v>
      </c>
      <c r="K36" s="107">
        <v>33248770</v>
      </c>
      <c r="L36" s="107">
        <v>21346970</v>
      </c>
      <c r="M36" s="107">
        <v>53837890</v>
      </c>
      <c r="N36" s="107">
        <v>14583790</v>
      </c>
      <c r="O36" s="107">
        <v>7821724</v>
      </c>
      <c r="P36" s="107">
        <v>515644</v>
      </c>
      <c r="Q36" s="107">
        <v>3301305</v>
      </c>
      <c r="R36" s="107">
        <v>34007660</v>
      </c>
      <c r="S36" s="107">
        <v>2378902</v>
      </c>
      <c r="T36" s="107">
        <v>59133020</v>
      </c>
      <c r="U36" s="107">
        <v>49888600</v>
      </c>
      <c r="V36" s="107">
        <v>25640920</v>
      </c>
      <c r="W36" s="107">
        <v>23711960</v>
      </c>
      <c r="X36" s="107">
        <v>24323040</v>
      </c>
      <c r="Y36" s="107">
        <v>72916820</v>
      </c>
      <c r="Z36" s="107">
        <v>21681000</v>
      </c>
      <c r="AA36" s="107">
        <v>52324660</v>
      </c>
      <c r="AB36" s="107">
        <v>518983.2</v>
      </c>
      <c r="AC36" s="107">
        <v>303137.3</v>
      </c>
      <c r="AD36" s="107">
        <v>152.1524</v>
      </c>
      <c r="AE36" s="105"/>
      <c r="AF36" s="105"/>
      <c r="AG36" s="105"/>
      <c r="AH36" s="105"/>
      <c r="AI36" s="105"/>
      <c r="AJ36" s="105"/>
      <c r="AK36" s="111">
        <v>0</v>
      </c>
      <c r="AL36" s="112">
        <v>521850300</v>
      </c>
      <c r="AM36" s="112">
        <v>3200</v>
      </c>
      <c r="AN36" s="112">
        <v>3200</v>
      </c>
      <c r="AO36" s="112">
        <v>3200</v>
      </c>
      <c r="AP36" s="111" t="s">
        <v>121</v>
      </c>
    </row>
    <row r="37" spans="1:42" x14ac:dyDescent="0.2">
      <c r="A37" s="100" t="s">
        <v>100</v>
      </c>
      <c r="B37" s="100" t="s">
        <v>105</v>
      </c>
      <c r="C37" s="100" t="s">
        <v>112</v>
      </c>
      <c r="D37" s="100" t="s">
        <v>61</v>
      </c>
      <c r="E37" s="107">
        <v>4515051</v>
      </c>
      <c r="F37" s="107">
        <v>199308.9</v>
      </c>
      <c r="G37" s="107">
        <v>162133.20000000001</v>
      </c>
      <c r="H37" s="107">
        <v>1408437</v>
      </c>
      <c r="I37" s="107">
        <v>84177.78</v>
      </c>
      <c r="J37" s="107">
        <v>265414.3</v>
      </c>
      <c r="K37" s="107">
        <v>1901935</v>
      </c>
      <c r="L37" s="107">
        <v>373359.3</v>
      </c>
      <c r="M37" s="107">
        <v>587598.5</v>
      </c>
      <c r="N37" s="107">
        <v>148101.5</v>
      </c>
      <c r="O37" s="107">
        <v>105980.9</v>
      </c>
      <c r="P37" s="107">
        <v>6560.6970000000001</v>
      </c>
      <c r="Q37" s="107">
        <v>453292.6</v>
      </c>
      <c r="R37" s="107">
        <v>474357.8</v>
      </c>
      <c r="S37" s="107">
        <v>163399.6</v>
      </c>
      <c r="T37" s="107">
        <v>3911565</v>
      </c>
      <c r="U37" s="107">
        <v>3519653</v>
      </c>
      <c r="V37" s="107">
        <v>1131693</v>
      </c>
      <c r="W37" s="107">
        <v>498155.9</v>
      </c>
      <c r="X37" s="107">
        <v>804435.3</v>
      </c>
      <c r="Y37" s="107">
        <v>3455452</v>
      </c>
      <c r="Z37" s="107">
        <v>80683.53</v>
      </c>
      <c r="AA37" s="107">
        <v>541629.9</v>
      </c>
      <c r="AB37" s="107">
        <v>1529.501</v>
      </c>
      <c r="AC37" s="107">
        <v>12392.23</v>
      </c>
      <c r="AD37" s="107">
        <v>152.1524</v>
      </c>
      <c r="AE37" s="105"/>
      <c r="AF37" s="105"/>
      <c r="AG37" s="105"/>
      <c r="AH37" s="105"/>
      <c r="AI37" s="105"/>
      <c r="AJ37" s="105"/>
      <c r="AK37" s="111">
        <v>0</v>
      </c>
      <c r="AL37" s="112">
        <v>25164520</v>
      </c>
      <c r="AM37" s="112">
        <v>3200</v>
      </c>
      <c r="AN37" s="112">
        <v>3200</v>
      </c>
      <c r="AO37" s="112">
        <v>3200</v>
      </c>
      <c r="AP37" s="111" t="s">
        <v>121</v>
      </c>
    </row>
    <row r="38" spans="1:42" x14ac:dyDescent="0.2">
      <c r="A38" s="100" t="s">
        <v>100</v>
      </c>
      <c r="B38" s="100" t="s">
        <v>105</v>
      </c>
      <c r="C38" s="100" t="s">
        <v>112</v>
      </c>
      <c r="D38" s="100" t="s">
        <v>62</v>
      </c>
      <c r="E38" s="107">
        <v>-379930.9</v>
      </c>
      <c r="F38" s="107">
        <v>-9953.8809999999994</v>
      </c>
      <c r="G38" s="107">
        <v>-1973898</v>
      </c>
      <c r="H38" s="107">
        <v>-882924.3</v>
      </c>
      <c r="I38" s="107">
        <v>-6253.7060000000001</v>
      </c>
      <c r="J38" s="107">
        <v>-12798.17</v>
      </c>
      <c r="K38" s="107">
        <v>-56671.46</v>
      </c>
      <c r="L38" s="107">
        <v>-11001.78</v>
      </c>
      <c r="M38" s="107">
        <v>-61141.04</v>
      </c>
      <c r="N38" s="107">
        <v>-13337.11</v>
      </c>
      <c r="O38" s="107">
        <v>-7234.4319999999998</v>
      </c>
      <c r="P38" s="107">
        <v>-106.76390000000001</v>
      </c>
      <c r="Q38" s="107">
        <v>-10955510</v>
      </c>
      <c r="R38" s="107">
        <v>-1448827</v>
      </c>
      <c r="S38" s="107">
        <v>-96143.74</v>
      </c>
      <c r="T38" s="107">
        <v>-2337657</v>
      </c>
      <c r="U38" s="107">
        <v>-1995091</v>
      </c>
      <c r="V38" s="107">
        <v>-628410.30000000005</v>
      </c>
      <c r="W38" s="107">
        <v>-878104.2</v>
      </c>
      <c r="X38" s="107">
        <v>-830071</v>
      </c>
      <c r="Y38" s="107">
        <v>-129710700</v>
      </c>
      <c r="Z38" s="107">
        <v>-5027392</v>
      </c>
      <c r="AA38" s="107">
        <v>-70120060</v>
      </c>
      <c r="AB38" s="107">
        <v>-64329.52</v>
      </c>
      <c r="AC38" s="107">
        <v>-697334.4</v>
      </c>
      <c r="AD38" s="107">
        <v>-118.613</v>
      </c>
      <c r="AE38" s="105"/>
      <c r="AF38" s="105"/>
      <c r="AG38" s="105"/>
      <c r="AH38" s="105"/>
      <c r="AI38" s="105"/>
      <c r="AJ38" s="105"/>
      <c r="AK38" s="111">
        <v>0</v>
      </c>
      <c r="AL38" s="112">
        <v>75471820</v>
      </c>
      <c r="AM38" s="112">
        <v>3200</v>
      </c>
      <c r="AN38" s="112">
        <v>3200</v>
      </c>
      <c r="AO38" s="112">
        <v>3200</v>
      </c>
      <c r="AP38" s="111" t="s">
        <v>121</v>
      </c>
    </row>
    <row r="39" spans="1:42" x14ac:dyDescent="0.2">
      <c r="A39" s="100" t="s">
        <v>100</v>
      </c>
      <c r="B39" s="100" t="s">
        <v>105</v>
      </c>
      <c r="C39" s="100" t="s">
        <v>112</v>
      </c>
      <c r="D39" s="100" t="s">
        <v>63</v>
      </c>
      <c r="E39" s="107">
        <v>142808000</v>
      </c>
      <c r="F39" s="107">
        <v>8066292</v>
      </c>
      <c r="G39" s="107">
        <v>2479494</v>
      </c>
      <c r="H39" s="107">
        <v>14849470</v>
      </c>
      <c r="I39" s="107">
        <v>3400129</v>
      </c>
      <c r="J39" s="107">
        <v>11535280</v>
      </c>
      <c r="K39" s="107">
        <v>34443900</v>
      </c>
      <c r="L39" s="107">
        <v>9315188</v>
      </c>
      <c r="M39" s="107">
        <v>26030650</v>
      </c>
      <c r="N39" s="107">
        <v>9009258</v>
      </c>
      <c r="O39" s="107">
        <v>4513617</v>
      </c>
      <c r="P39" s="107">
        <v>199270.2</v>
      </c>
      <c r="Q39" s="107">
        <v>7123675</v>
      </c>
      <c r="R39" s="107">
        <v>9234679</v>
      </c>
      <c r="S39" s="107">
        <v>1072164</v>
      </c>
      <c r="T39" s="107">
        <v>28095800</v>
      </c>
      <c r="U39" s="107">
        <v>21571910</v>
      </c>
      <c r="V39" s="107">
        <v>10755790</v>
      </c>
      <c r="W39" s="107">
        <v>9386372</v>
      </c>
      <c r="X39" s="107">
        <v>19558580</v>
      </c>
      <c r="Y39" s="107">
        <v>135871600</v>
      </c>
      <c r="Z39" s="107">
        <v>5277452</v>
      </c>
      <c r="AA39" s="108">
        <v>17060625</v>
      </c>
      <c r="AB39" s="107">
        <v>88369.2</v>
      </c>
      <c r="AC39" s="107">
        <v>898793.8</v>
      </c>
      <c r="AD39" s="107">
        <v>152.1524</v>
      </c>
      <c r="AE39" s="105"/>
      <c r="AF39" s="105"/>
      <c r="AG39" s="105"/>
      <c r="AH39" s="105"/>
      <c r="AI39" s="105"/>
      <c r="AJ39" s="105"/>
      <c r="AK39" s="111">
        <v>0</v>
      </c>
      <c r="AL39" s="112">
        <v>182653400</v>
      </c>
      <c r="AM39" s="112">
        <v>3200</v>
      </c>
      <c r="AN39" s="112">
        <v>3200</v>
      </c>
      <c r="AO39" s="112">
        <v>3200</v>
      </c>
      <c r="AP39" s="111" t="s">
        <v>121</v>
      </c>
    </row>
    <row r="40" spans="1:42" x14ac:dyDescent="0.2">
      <c r="A40" s="100" t="s">
        <v>100</v>
      </c>
      <c r="B40" s="100" t="s">
        <v>105</v>
      </c>
      <c r="C40" s="100" t="s">
        <v>112</v>
      </c>
      <c r="D40" s="100" t="s">
        <v>64</v>
      </c>
      <c r="E40" s="107">
        <v>25013530</v>
      </c>
      <c r="F40" s="107">
        <v>1222826</v>
      </c>
      <c r="G40" s="107">
        <v>578840.5</v>
      </c>
      <c r="H40" s="107">
        <v>4068262</v>
      </c>
      <c r="I40" s="107">
        <v>1363014</v>
      </c>
      <c r="J40" s="107">
        <v>4233571</v>
      </c>
      <c r="K40" s="107">
        <v>10128260</v>
      </c>
      <c r="L40" s="107">
        <v>4242266</v>
      </c>
      <c r="M40" s="107">
        <v>10956620</v>
      </c>
      <c r="N40" s="107">
        <v>3670691</v>
      </c>
      <c r="O40" s="107">
        <v>1964399</v>
      </c>
      <c r="P40" s="107">
        <v>31363.03</v>
      </c>
      <c r="Q40" s="107">
        <v>1776976</v>
      </c>
      <c r="R40" s="107">
        <v>6659967</v>
      </c>
      <c r="S40" s="107">
        <v>614611.80000000005</v>
      </c>
      <c r="T40" s="107">
        <v>13792670</v>
      </c>
      <c r="U40" s="107">
        <v>13824720</v>
      </c>
      <c r="V40" s="107">
        <v>6768950</v>
      </c>
      <c r="W40" s="107">
        <v>4607415</v>
      </c>
      <c r="X40" s="107">
        <v>8193530</v>
      </c>
      <c r="Y40" s="107">
        <v>36292040</v>
      </c>
      <c r="Z40" s="107">
        <v>6352103</v>
      </c>
      <c r="AA40" s="107">
        <v>11601520</v>
      </c>
      <c r="AB40" s="107">
        <v>187325.6</v>
      </c>
      <c r="AC40" s="107">
        <v>181846.5</v>
      </c>
      <c r="AD40" s="107">
        <v>152.1524</v>
      </c>
      <c r="AE40" s="105"/>
      <c r="AF40" s="105"/>
      <c r="AG40" s="105"/>
      <c r="AH40" s="105"/>
      <c r="AI40" s="105"/>
      <c r="AJ40" s="105"/>
      <c r="AK40" s="111">
        <v>0</v>
      </c>
      <c r="AL40" s="112">
        <v>23628080</v>
      </c>
      <c r="AM40" s="112">
        <v>3200</v>
      </c>
      <c r="AN40" s="112">
        <v>3200</v>
      </c>
      <c r="AO40" s="112">
        <v>3200</v>
      </c>
      <c r="AP40" s="111" t="s">
        <v>121</v>
      </c>
    </row>
    <row r="41" spans="1:42" x14ac:dyDescent="0.2">
      <c r="A41" s="100" t="s">
        <v>100</v>
      </c>
      <c r="B41" s="100" t="s">
        <v>105</v>
      </c>
      <c r="C41" s="100" t="s">
        <v>112</v>
      </c>
      <c r="D41" s="100" t="s">
        <v>65</v>
      </c>
      <c r="E41" s="107">
        <v>33917590</v>
      </c>
      <c r="F41" s="107">
        <v>1925516</v>
      </c>
      <c r="G41" s="107">
        <v>715499.8</v>
      </c>
      <c r="H41" s="107">
        <v>3398096</v>
      </c>
      <c r="I41" s="107">
        <v>1057461</v>
      </c>
      <c r="J41" s="107">
        <v>3549934</v>
      </c>
      <c r="K41" s="107">
        <v>12239850</v>
      </c>
      <c r="L41" s="107">
        <v>4252264</v>
      </c>
      <c r="M41" s="107">
        <v>12020970</v>
      </c>
      <c r="N41" s="107">
        <v>3601221</v>
      </c>
      <c r="O41" s="107">
        <v>1505635</v>
      </c>
      <c r="P41" s="107">
        <v>86601.06</v>
      </c>
      <c r="Q41" s="107">
        <v>3015647</v>
      </c>
      <c r="R41" s="107">
        <v>4204569</v>
      </c>
      <c r="S41" s="107">
        <v>302961.8</v>
      </c>
      <c r="T41" s="107">
        <v>6755462</v>
      </c>
      <c r="U41" s="107">
        <v>6841079</v>
      </c>
      <c r="V41" s="107">
        <v>3771000</v>
      </c>
      <c r="W41" s="107">
        <v>3728274</v>
      </c>
      <c r="X41" s="107">
        <v>7704076</v>
      </c>
      <c r="Y41" s="107">
        <v>42080010</v>
      </c>
      <c r="Z41" s="107">
        <v>3648409</v>
      </c>
      <c r="AA41" s="107">
        <v>6234497</v>
      </c>
      <c r="AB41" s="107">
        <v>25117.5</v>
      </c>
      <c r="AC41" s="107">
        <v>303182.09999999998</v>
      </c>
      <c r="AD41" s="107">
        <v>152.1524</v>
      </c>
      <c r="AE41" s="105"/>
      <c r="AF41" s="105"/>
      <c r="AG41" s="105"/>
      <c r="AH41" s="105"/>
      <c r="AI41" s="105"/>
      <c r="AJ41" s="105"/>
      <c r="AK41" s="111">
        <v>0</v>
      </c>
      <c r="AL41" s="112">
        <v>89066980</v>
      </c>
      <c r="AM41" s="112">
        <v>3200</v>
      </c>
      <c r="AN41" s="112">
        <v>3200</v>
      </c>
      <c r="AO41" s="112">
        <v>3200</v>
      </c>
      <c r="AP41" s="111" t="s">
        <v>121</v>
      </c>
    </row>
    <row r="42" spans="1:42" x14ac:dyDescent="0.2">
      <c r="A42" s="102" t="s">
        <v>100</v>
      </c>
      <c r="B42" s="102" t="s">
        <v>105</v>
      </c>
      <c r="C42" s="102" t="s">
        <v>113</v>
      </c>
      <c r="D42" s="102" t="s">
        <v>19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0">
        <v>0</v>
      </c>
      <c r="T42" s="110">
        <v>0</v>
      </c>
      <c r="U42" s="110">
        <v>0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0">
        <v>0</v>
      </c>
      <c r="AE42" s="113">
        <v>0</v>
      </c>
      <c r="AF42" s="113">
        <v>0</v>
      </c>
      <c r="AG42" s="113">
        <v>0</v>
      </c>
      <c r="AH42" s="113">
        <v>0</v>
      </c>
      <c r="AI42" s="113">
        <v>0</v>
      </c>
      <c r="AJ42" s="113">
        <v>0</v>
      </c>
      <c r="AK42" s="105"/>
      <c r="AL42" s="105"/>
      <c r="AM42" s="105"/>
      <c r="AN42" s="105"/>
      <c r="AO42" s="105"/>
      <c r="AP42" s="105"/>
    </row>
    <row r="43" spans="1:42" x14ac:dyDescent="0.2">
      <c r="A43" s="102" t="s">
        <v>101</v>
      </c>
      <c r="B43" s="102" t="s">
        <v>106</v>
      </c>
      <c r="C43" s="102" t="s">
        <v>113</v>
      </c>
      <c r="D43" s="102" t="s">
        <v>19</v>
      </c>
      <c r="E43" s="109">
        <v>2600</v>
      </c>
      <c r="F43" s="109">
        <v>2600</v>
      </c>
      <c r="G43" s="109">
        <v>2600</v>
      </c>
      <c r="H43" s="109">
        <v>2600</v>
      </c>
      <c r="I43" s="109">
        <v>2600</v>
      </c>
      <c r="J43" s="109">
        <v>2600</v>
      </c>
      <c r="K43" s="109">
        <v>2600</v>
      </c>
      <c r="L43" s="109">
        <v>2600</v>
      </c>
      <c r="M43" s="109">
        <v>2600</v>
      </c>
      <c r="N43" s="109">
        <v>2600</v>
      </c>
      <c r="O43" s="109">
        <v>2600</v>
      </c>
      <c r="P43" s="109">
        <v>2600</v>
      </c>
      <c r="Q43" s="109">
        <v>2600</v>
      </c>
      <c r="R43" s="109">
        <v>2600</v>
      </c>
      <c r="S43" s="109">
        <v>2600</v>
      </c>
      <c r="T43" s="109">
        <v>2600</v>
      </c>
      <c r="U43" s="109">
        <v>2600</v>
      </c>
      <c r="V43" s="109">
        <v>2600</v>
      </c>
      <c r="W43" s="109">
        <v>2600</v>
      </c>
      <c r="X43" s="109">
        <v>2600</v>
      </c>
      <c r="Y43" s="109">
        <v>2600</v>
      </c>
      <c r="Z43" s="109">
        <v>2600</v>
      </c>
      <c r="AA43" s="109">
        <v>2600</v>
      </c>
      <c r="AB43" s="109">
        <v>2600</v>
      </c>
      <c r="AC43" s="109">
        <v>2600</v>
      </c>
      <c r="AD43" s="109">
        <v>2600</v>
      </c>
      <c r="AE43" s="114">
        <v>506315800</v>
      </c>
      <c r="AF43" s="114">
        <v>26836330</v>
      </c>
      <c r="AG43" s="114">
        <v>52123300</v>
      </c>
      <c r="AH43" s="114">
        <v>176747600</v>
      </c>
      <c r="AI43" s="114">
        <v>26063830</v>
      </c>
      <c r="AJ43" s="114">
        <v>87751710</v>
      </c>
      <c r="AK43" s="105"/>
      <c r="AL43" s="105"/>
      <c r="AM43" s="105"/>
      <c r="AN43" s="105"/>
      <c r="AO43" s="105"/>
      <c r="AP43" s="105"/>
    </row>
    <row r="44" spans="1:42" x14ac:dyDescent="0.2">
      <c r="A44" s="102" t="s">
        <v>102</v>
      </c>
      <c r="B44" s="102" t="s">
        <v>107</v>
      </c>
      <c r="C44" s="102" t="s">
        <v>113</v>
      </c>
      <c r="D44" s="102" t="s">
        <v>19</v>
      </c>
      <c r="E44" s="109">
        <v>2600</v>
      </c>
      <c r="F44" s="109">
        <v>2600</v>
      </c>
      <c r="G44" s="109">
        <v>2600</v>
      </c>
      <c r="H44" s="109">
        <v>2600</v>
      </c>
      <c r="I44" s="109">
        <v>2600</v>
      </c>
      <c r="J44" s="109">
        <v>2600</v>
      </c>
      <c r="K44" s="109">
        <v>2600</v>
      </c>
      <c r="L44" s="109">
        <v>2600</v>
      </c>
      <c r="M44" s="109">
        <v>2600</v>
      </c>
      <c r="N44" s="109">
        <v>2600</v>
      </c>
      <c r="O44" s="109">
        <v>2600</v>
      </c>
      <c r="P44" s="109">
        <v>2600</v>
      </c>
      <c r="Q44" s="109">
        <v>2600</v>
      </c>
      <c r="R44" s="109">
        <v>2600</v>
      </c>
      <c r="S44" s="109">
        <v>2600</v>
      </c>
      <c r="T44" s="109">
        <v>2600</v>
      </c>
      <c r="U44" s="109">
        <v>2600</v>
      </c>
      <c r="V44" s="109">
        <v>2600</v>
      </c>
      <c r="W44" s="109">
        <v>2600</v>
      </c>
      <c r="X44" s="109">
        <v>2600</v>
      </c>
      <c r="Y44" s="109">
        <v>2600</v>
      </c>
      <c r="Z44" s="109">
        <v>2600</v>
      </c>
      <c r="AA44" s="109">
        <v>2600</v>
      </c>
      <c r="AB44" s="109">
        <v>2600</v>
      </c>
      <c r="AC44" s="109">
        <v>2600</v>
      </c>
      <c r="AD44" s="109">
        <v>2600</v>
      </c>
      <c r="AE44" s="114">
        <v>2600</v>
      </c>
      <c r="AF44" s="114">
        <v>2600</v>
      </c>
      <c r="AG44" s="114">
        <v>2600</v>
      </c>
      <c r="AH44" s="114">
        <v>2600</v>
      </c>
      <c r="AI44" s="114">
        <v>2600</v>
      </c>
      <c r="AJ44" s="114">
        <v>2600</v>
      </c>
      <c r="AK44" s="105"/>
      <c r="AL44" s="105"/>
      <c r="AM44" s="105"/>
      <c r="AN44" s="105"/>
      <c r="AO44" s="105"/>
      <c r="AP44" s="105"/>
    </row>
    <row r="45" spans="1:42" x14ac:dyDescent="0.2">
      <c r="A45" s="102" t="s">
        <v>103</v>
      </c>
      <c r="B45" s="102" t="s">
        <v>108</v>
      </c>
      <c r="C45" s="102" t="s">
        <v>113</v>
      </c>
      <c r="D45" s="102" t="s">
        <v>19</v>
      </c>
      <c r="E45" s="109">
        <v>2600</v>
      </c>
      <c r="F45" s="109">
        <v>2600</v>
      </c>
      <c r="G45" s="109">
        <v>2600</v>
      </c>
      <c r="H45" s="109">
        <v>2600</v>
      </c>
      <c r="I45" s="109">
        <v>2600</v>
      </c>
      <c r="J45" s="109">
        <v>2600</v>
      </c>
      <c r="K45" s="109">
        <v>2600</v>
      </c>
      <c r="L45" s="109">
        <v>2600</v>
      </c>
      <c r="M45" s="109">
        <v>2600</v>
      </c>
      <c r="N45" s="109">
        <v>2600</v>
      </c>
      <c r="O45" s="109">
        <v>2600</v>
      </c>
      <c r="P45" s="109">
        <v>2600</v>
      </c>
      <c r="Q45" s="109">
        <v>2600</v>
      </c>
      <c r="R45" s="109">
        <v>2600</v>
      </c>
      <c r="S45" s="109">
        <v>2600</v>
      </c>
      <c r="T45" s="109">
        <v>2600</v>
      </c>
      <c r="U45" s="109">
        <v>2600</v>
      </c>
      <c r="V45" s="109">
        <v>2600</v>
      </c>
      <c r="W45" s="109">
        <v>2600</v>
      </c>
      <c r="X45" s="109">
        <v>2600</v>
      </c>
      <c r="Y45" s="109">
        <v>2600</v>
      </c>
      <c r="Z45" s="109">
        <v>2600</v>
      </c>
      <c r="AA45" s="109">
        <v>2600</v>
      </c>
      <c r="AB45" s="109">
        <v>2600</v>
      </c>
      <c r="AC45" s="109">
        <v>2600</v>
      </c>
      <c r="AD45" s="109">
        <v>2600</v>
      </c>
      <c r="AE45" s="114">
        <v>2600</v>
      </c>
      <c r="AF45" s="114">
        <v>2600</v>
      </c>
      <c r="AG45" s="114">
        <v>2600</v>
      </c>
      <c r="AH45" s="114">
        <v>2600</v>
      </c>
      <c r="AI45" s="114">
        <v>2600</v>
      </c>
      <c r="AJ45" s="114">
        <v>2600</v>
      </c>
      <c r="AK45" s="105"/>
      <c r="AL45" s="105"/>
      <c r="AM45" s="105"/>
      <c r="AN45" s="105"/>
      <c r="AO45" s="105"/>
      <c r="AP45" s="105"/>
    </row>
    <row r="46" spans="1:42" x14ac:dyDescent="0.2">
      <c r="A46" s="102" t="s">
        <v>104</v>
      </c>
      <c r="B46" s="102" t="s">
        <v>109</v>
      </c>
      <c r="C46" s="102" t="s">
        <v>113</v>
      </c>
      <c r="D46" s="102" t="s">
        <v>19</v>
      </c>
      <c r="E46" s="109">
        <v>2600</v>
      </c>
      <c r="F46" s="109">
        <v>2600</v>
      </c>
      <c r="G46" s="109">
        <v>2600</v>
      </c>
      <c r="H46" s="109">
        <v>2600</v>
      </c>
      <c r="I46" s="109">
        <v>2600</v>
      </c>
      <c r="J46" s="109">
        <v>2600</v>
      </c>
      <c r="K46" s="109">
        <v>2600</v>
      </c>
      <c r="L46" s="109">
        <v>2600</v>
      </c>
      <c r="M46" s="109">
        <v>2600</v>
      </c>
      <c r="N46" s="109">
        <v>2600</v>
      </c>
      <c r="O46" s="109">
        <v>2600</v>
      </c>
      <c r="P46" s="109">
        <v>2600</v>
      </c>
      <c r="Q46" s="109">
        <v>2600</v>
      </c>
      <c r="R46" s="109">
        <v>2600</v>
      </c>
      <c r="S46" s="109">
        <v>2600</v>
      </c>
      <c r="T46" s="109">
        <v>2600</v>
      </c>
      <c r="U46" s="109">
        <v>2600</v>
      </c>
      <c r="V46" s="109">
        <v>2600</v>
      </c>
      <c r="W46" s="109">
        <v>2600</v>
      </c>
      <c r="X46" s="109">
        <v>2600</v>
      </c>
      <c r="Y46" s="109">
        <v>2600</v>
      </c>
      <c r="Z46" s="109">
        <v>2600</v>
      </c>
      <c r="AA46" s="109">
        <v>2600</v>
      </c>
      <c r="AB46" s="109">
        <v>2600</v>
      </c>
      <c r="AC46" s="109">
        <v>2600</v>
      </c>
      <c r="AD46" s="109">
        <v>2600</v>
      </c>
      <c r="AE46" s="114">
        <v>2600</v>
      </c>
      <c r="AF46" s="114">
        <v>2600</v>
      </c>
      <c r="AG46" s="114">
        <v>2600</v>
      </c>
      <c r="AH46" s="114">
        <v>2600</v>
      </c>
      <c r="AI46" s="114">
        <v>2600</v>
      </c>
      <c r="AJ46" s="114">
        <v>2600</v>
      </c>
      <c r="AK46" s="105"/>
      <c r="AL46" s="105"/>
      <c r="AM46" s="105"/>
      <c r="AN46" s="105"/>
      <c r="AO46" s="105"/>
      <c r="AP46" s="105"/>
    </row>
    <row r="47" spans="1:42" x14ac:dyDescent="0.2">
      <c r="A47" s="102" t="s">
        <v>114</v>
      </c>
      <c r="B47" s="102" t="s">
        <v>115</v>
      </c>
      <c r="C47" s="102" t="s">
        <v>113</v>
      </c>
      <c r="D47" s="102" t="s">
        <v>19</v>
      </c>
      <c r="E47" s="109">
        <v>2600</v>
      </c>
      <c r="F47" s="109">
        <v>2600</v>
      </c>
      <c r="G47" s="109">
        <v>2600</v>
      </c>
      <c r="H47" s="109">
        <v>2600</v>
      </c>
      <c r="I47" s="109">
        <v>2600</v>
      </c>
      <c r="J47" s="109">
        <v>2600</v>
      </c>
      <c r="K47" s="109">
        <v>2600</v>
      </c>
      <c r="L47" s="109">
        <v>2600</v>
      </c>
      <c r="M47" s="109">
        <v>2600</v>
      </c>
      <c r="N47" s="109">
        <v>2600</v>
      </c>
      <c r="O47" s="109">
        <v>2600</v>
      </c>
      <c r="P47" s="109">
        <v>2600</v>
      </c>
      <c r="Q47" s="109">
        <v>2600</v>
      </c>
      <c r="R47" s="109">
        <v>2600</v>
      </c>
      <c r="S47" s="109">
        <v>2600</v>
      </c>
      <c r="T47" s="109">
        <v>2600</v>
      </c>
      <c r="U47" s="109">
        <v>2600</v>
      </c>
      <c r="V47" s="109">
        <v>2600</v>
      </c>
      <c r="W47" s="109">
        <v>2600</v>
      </c>
      <c r="X47" s="109">
        <v>2600</v>
      </c>
      <c r="Y47" s="109">
        <v>2600</v>
      </c>
      <c r="Z47" s="109">
        <v>2600</v>
      </c>
      <c r="AA47" s="109">
        <v>2600</v>
      </c>
      <c r="AB47" s="109">
        <v>2600</v>
      </c>
      <c r="AC47" s="109">
        <v>2600</v>
      </c>
      <c r="AD47" s="109">
        <v>2600</v>
      </c>
      <c r="AE47" s="114">
        <v>2600</v>
      </c>
      <c r="AF47" s="114">
        <v>2600</v>
      </c>
      <c r="AG47" s="114">
        <v>2600</v>
      </c>
      <c r="AH47" s="114">
        <v>2600</v>
      </c>
      <c r="AI47" s="114">
        <v>2600</v>
      </c>
      <c r="AJ47" s="114">
        <v>2600</v>
      </c>
      <c r="AK47" s="105"/>
      <c r="AL47" s="105"/>
      <c r="AM47" s="105"/>
      <c r="AN47" s="105"/>
      <c r="AO47" s="105"/>
      <c r="AP47" s="105"/>
    </row>
    <row r="48" spans="1:42" x14ac:dyDescent="0.2">
      <c r="A48" s="102" t="s">
        <v>116</v>
      </c>
      <c r="B48" s="102" t="s">
        <v>117</v>
      </c>
      <c r="C48" s="102" t="s">
        <v>113</v>
      </c>
      <c r="D48" s="102" t="s">
        <v>19</v>
      </c>
      <c r="E48" s="109">
        <v>19600</v>
      </c>
      <c r="F48" s="109">
        <v>19600</v>
      </c>
      <c r="G48" s="109">
        <v>19600</v>
      </c>
      <c r="H48" s="109">
        <v>19600</v>
      </c>
      <c r="I48" s="109">
        <v>19600</v>
      </c>
      <c r="J48" s="109">
        <v>19600</v>
      </c>
      <c r="K48" s="109">
        <v>19600</v>
      </c>
      <c r="L48" s="109">
        <v>19600</v>
      </c>
      <c r="M48" s="109">
        <v>19600</v>
      </c>
      <c r="N48" s="109">
        <v>19600</v>
      </c>
      <c r="O48" s="109">
        <v>19600</v>
      </c>
      <c r="P48" s="109">
        <v>19600</v>
      </c>
      <c r="Q48" s="109">
        <v>19600</v>
      </c>
      <c r="R48" s="109">
        <v>19600</v>
      </c>
      <c r="S48" s="109">
        <v>19600</v>
      </c>
      <c r="T48" s="109">
        <v>19600</v>
      </c>
      <c r="U48" s="109">
        <v>19600</v>
      </c>
      <c r="V48" s="109">
        <v>19600</v>
      </c>
      <c r="W48" s="109">
        <v>19600</v>
      </c>
      <c r="X48" s="109">
        <v>19600</v>
      </c>
      <c r="Y48" s="109">
        <v>19600</v>
      </c>
      <c r="Z48" s="109">
        <v>19600</v>
      </c>
      <c r="AA48" s="109">
        <v>19600</v>
      </c>
      <c r="AB48" s="109">
        <v>19600</v>
      </c>
      <c r="AC48" s="109">
        <v>19600</v>
      </c>
      <c r="AD48" s="109">
        <v>19600</v>
      </c>
      <c r="AE48" s="114">
        <v>19600</v>
      </c>
      <c r="AF48" s="114">
        <v>19600</v>
      </c>
      <c r="AG48" s="114">
        <v>19600</v>
      </c>
      <c r="AH48" s="114">
        <v>19600</v>
      </c>
      <c r="AI48" s="114">
        <v>19600</v>
      </c>
      <c r="AJ48" s="114">
        <v>19600</v>
      </c>
      <c r="AK48" s="105"/>
      <c r="AL48" s="105"/>
      <c r="AM48" s="105"/>
      <c r="AN48" s="105"/>
      <c r="AO48" s="105"/>
      <c r="AP48" s="105"/>
    </row>
    <row r="49" spans="1:42" x14ac:dyDescent="0.2">
      <c r="A49" s="102" t="s">
        <v>118</v>
      </c>
      <c r="B49" s="102" t="s">
        <v>119</v>
      </c>
      <c r="C49" s="102" t="s">
        <v>113</v>
      </c>
      <c r="D49" s="102" t="s">
        <v>19</v>
      </c>
      <c r="E49" s="109">
        <v>2600</v>
      </c>
      <c r="F49" s="109">
        <v>2600</v>
      </c>
      <c r="G49" s="109">
        <v>2600</v>
      </c>
      <c r="H49" s="109">
        <v>2600</v>
      </c>
      <c r="I49" s="109">
        <v>2600</v>
      </c>
      <c r="J49" s="109">
        <v>2600</v>
      </c>
      <c r="K49" s="109">
        <v>2600</v>
      </c>
      <c r="L49" s="109">
        <v>2600</v>
      </c>
      <c r="M49" s="109">
        <v>2600</v>
      </c>
      <c r="N49" s="109">
        <v>2600</v>
      </c>
      <c r="O49" s="109">
        <v>2600</v>
      </c>
      <c r="P49" s="109">
        <v>2600</v>
      </c>
      <c r="Q49" s="109">
        <v>2600</v>
      </c>
      <c r="R49" s="109">
        <v>2600</v>
      </c>
      <c r="S49" s="109">
        <v>2600</v>
      </c>
      <c r="T49" s="109">
        <v>2600</v>
      </c>
      <c r="U49" s="109">
        <v>2600</v>
      </c>
      <c r="V49" s="109">
        <v>2600</v>
      </c>
      <c r="W49" s="109">
        <v>2600</v>
      </c>
      <c r="X49" s="109">
        <v>2600</v>
      </c>
      <c r="Y49" s="109">
        <v>2600</v>
      </c>
      <c r="Z49" s="109">
        <v>2600</v>
      </c>
      <c r="AA49" s="109">
        <v>2600</v>
      </c>
      <c r="AB49" s="109">
        <v>2600</v>
      </c>
      <c r="AC49" s="109">
        <v>2600</v>
      </c>
      <c r="AD49" s="109">
        <v>2600</v>
      </c>
      <c r="AE49" s="114">
        <v>2600</v>
      </c>
      <c r="AF49" s="114">
        <v>2600</v>
      </c>
      <c r="AG49" s="114">
        <v>2600</v>
      </c>
      <c r="AH49" s="114">
        <v>2600</v>
      </c>
      <c r="AI49" s="114">
        <v>2600</v>
      </c>
      <c r="AJ49" s="114">
        <v>2600</v>
      </c>
      <c r="AK49" s="105"/>
      <c r="AL49" s="105"/>
      <c r="AM49" s="105"/>
      <c r="AN49" s="105"/>
      <c r="AO49" s="105"/>
      <c r="AP49" s="105"/>
    </row>
    <row r="50" spans="1:42" x14ac:dyDescent="0.2">
      <c r="A50" s="102" t="s">
        <v>121</v>
      </c>
      <c r="B50" s="102" t="s">
        <v>121</v>
      </c>
      <c r="C50" s="102" t="s">
        <v>121</v>
      </c>
      <c r="D50" s="102" t="s">
        <v>121</v>
      </c>
      <c r="E50" s="110" t="s">
        <v>121</v>
      </c>
      <c r="F50" s="110" t="s">
        <v>121</v>
      </c>
      <c r="G50" s="110" t="s">
        <v>121</v>
      </c>
      <c r="H50" s="110" t="s">
        <v>121</v>
      </c>
      <c r="I50" s="110" t="s">
        <v>121</v>
      </c>
      <c r="J50" s="110" t="s">
        <v>121</v>
      </c>
      <c r="K50" s="110" t="s">
        <v>121</v>
      </c>
      <c r="L50" s="110" t="s">
        <v>121</v>
      </c>
      <c r="M50" s="110" t="s">
        <v>121</v>
      </c>
      <c r="N50" s="110" t="s">
        <v>121</v>
      </c>
      <c r="O50" s="110" t="s">
        <v>121</v>
      </c>
      <c r="P50" s="110" t="s">
        <v>121</v>
      </c>
      <c r="Q50" s="110" t="s">
        <v>121</v>
      </c>
      <c r="R50" s="110" t="s">
        <v>121</v>
      </c>
      <c r="S50" s="110" t="s">
        <v>121</v>
      </c>
      <c r="T50" s="110" t="s">
        <v>121</v>
      </c>
      <c r="U50" s="110" t="s">
        <v>121</v>
      </c>
      <c r="V50" s="110" t="s">
        <v>121</v>
      </c>
      <c r="W50" s="110" t="s">
        <v>121</v>
      </c>
      <c r="X50" s="110" t="s">
        <v>121</v>
      </c>
      <c r="Y50" s="110" t="s">
        <v>121</v>
      </c>
      <c r="Z50" s="110" t="s">
        <v>121</v>
      </c>
      <c r="AA50" s="110" t="s">
        <v>121</v>
      </c>
      <c r="AB50" s="110" t="s">
        <v>121</v>
      </c>
      <c r="AC50" s="110" t="s">
        <v>121</v>
      </c>
      <c r="AD50" s="110" t="s">
        <v>121</v>
      </c>
      <c r="AE50" s="113" t="s">
        <v>121</v>
      </c>
      <c r="AF50" s="113" t="s">
        <v>121</v>
      </c>
      <c r="AG50" s="113" t="s">
        <v>121</v>
      </c>
      <c r="AH50" s="113" t="s">
        <v>121</v>
      </c>
      <c r="AI50" s="113" t="s">
        <v>121</v>
      </c>
      <c r="AJ50" s="113" t="s">
        <v>121</v>
      </c>
      <c r="AK50" s="105"/>
      <c r="AL50" s="105"/>
      <c r="AM50" s="105"/>
      <c r="AN50" s="105"/>
      <c r="AO50" s="105"/>
      <c r="AP50" s="105"/>
    </row>
    <row r="51" spans="1:42" x14ac:dyDescent="0.2">
      <c r="A51" s="102" t="s">
        <v>122</v>
      </c>
      <c r="B51" s="102" t="s">
        <v>123</v>
      </c>
      <c r="C51" s="102" t="s">
        <v>113</v>
      </c>
      <c r="D51" s="102" t="s">
        <v>19</v>
      </c>
      <c r="E51" s="109">
        <v>2600</v>
      </c>
      <c r="F51" s="109">
        <v>2600</v>
      </c>
      <c r="G51" s="109">
        <v>2600</v>
      </c>
      <c r="H51" s="109">
        <v>2600</v>
      </c>
      <c r="I51" s="109">
        <v>2600</v>
      </c>
      <c r="J51" s="109">
        <v>2600</v>
      </c>
      <c r="K51" s="109">
        <v>2600</v>
      </c>
      <c r="L51" s="109">
        <v>2600</v>
      </c>
      <c r="M51" s="109">
        <v>2600</v>
      </c>
      <c r="N51" s="109">
        <v>2600</v>
      </c>
      <c r="O51" s="109">
        <v>2600</v>
      </c>
      <c r="P51" s="109">
        <v>2600</v>
      </c>
      <c r="Q51" s="109">
        <v>2600</v>
      </c>
      <c r="R51" s="109">
        <v>2600</v>
      </c>
      <c r="S51" s="109">
        <v>2600</v>
      </c>
      <c r="T51" s="109">
        <v>2600</v>
      </c>
      <c r="U51" s="109">
        <v>2600</v>
      </c>
      <c r="V51" s="109">
        <v>2600</v>
      </c>
      <c r="W51" s="109">
        <v>2600</v>
      </c>
      <c r="X51" s="109">
        <v>2600</v>
      </c>
      <c r="Y51" s="109">
        <v>2600</v>
      </c>
      <c r="Z51" s="109">
        <v>2600</v>
      </c>
      <c r="AA51" s="109">
        <v>2600</v>
      </c>
      <c r="AB51" s="109">
        <v>2600</v>
      </c>
      <c r="AC51" s="109">
        <v>2600</v>
      </c>
      <c r="AD51" s="109">
        <v>2600</v>
      </c>
      <c r="AE51" s="114">
        <v>2600</v>
      </c>
      <c r="AF51" s="114">
        <v>2600</v>
      </c>
      <c r="AG51" s="114">
        <v>2600</v>
      </c>
      <c r="AH51" s="114">
        <v>2600</v>
      </c>
      <c r="AI51" s="114">
        <v>2600</v>
      </c>
      <c r="AJ51" s="114">
        <v>2600</v>
      </c>
      <c r="AK51" s="105"/>
      <c r="AL51" s="105"/>
      <c r="AM51" s="105"/>
      <c r="AN51" s="105"/>
      <c r="AO51" s="105"/>
      <c r="AP51" s="105"/>
    </row>
    <row r="52" spans="1:42" x14ac:dyDescent="0.2">
      <c r="A52" s="102" t="s">
        <v>124</v>
      </c>
      <c r="B52" s="102" t="s">
        <v>125</v>
      </c>
      <c r="C52" s="102" t="s">
        <v>113</v>
      </c>
      <c r="D52" s="102" t="s">
        <v>19</v>
      </c>
      <c r="E52" s="110">
        <v>0</v>
      </c>
      <c r="F52" s="110">
        <v>0</v>
      </c>
      <c r="G52" s="109">
        <v>180532.7</v>
      </c>
      <c r="H52" s="110">
        <v>0</v>
      </c>
      <c r="I52" s="109">
        <v>107977.5</v>
      </c>
      <c r="J52" s="109">
        <v>76026.960000000006</v>
      </c>
      <c r="K52" s="109">
        <v>425675.2</v>
      </c>
      <c r="L52" s="109">
        <v>236818.8</v>
      </c>
      <c r="M52" s="109">
        <v>442037.6</v>
      </c>
      <c r="N52" s="109">
        <v>255709.5</v>
      </c>
      <c r="O52" s="109">
        <v>173951.4</v>
      </c>
      <c r="P52" s="109">
        <v>118809</v>
      </c>
      <c r="Q52" s="109">
        <v>310855.40000000002</v>
      </c>
      <c r="R52" s="109">
        <v>660620.19999999995</v>
      </c>
      <c r="S52" s="109">
        <v>123766.39999999999</v>
      </c>
      <c r="T52" s="109">
        <v>512680.1</v>
      </c>
      <c r="U52" s="109">
        <v>404578.1</v>
      </c>
      <c r="V52" s="110">
        <v>0</v>
      </c>
      <c r="W52" s="109">
        <v>551588.69999999995</v>
      </c>
      <c r="X52" s="109">
        <v>649194.19999999995</v>
      </c>
      <c r="Y52" s="109">
        <v>2556765</v>
      </c>
      <c r="Z52" s="109">
        <v>611615.6</v>
      </c>
      <c r="AA52" s="109">
        <v>1282736</v>
      </c>
      <c r="AB52" s="109">
        <v>117123.4</v>
      </c>
      <c r="AC52" s="109">
        <v>149396.4</v>
      </c>
      <c r="AD52" s="110">
        <v>0</v>
      </c>
      <c r="AE52" s="113">
        <v>0</v>
      </c>
      <c r="AF52" s="113">
        <v>0</v>
      </c>
      <c r="AG52" s="113">
        <v>0</v>
      </c>
      <c r="AH52" s="113">
        <v>0</v>
      </c>
      <c r="AI52" s="113">
        <v>0</v>
      </c>
      <c r="AJ52" s="113">
        <v>0</v>
      </c>
      <c r="AK52" s="105"/>
      <c r="AL52" s="105"/>
      <c r="AM52" s="105"/>
      <c r="AN52" s="105"/>
      <c r="AO52" s="105"/>
      <c r="AP52" s="105"/>
    </row>
    <row r="53" spans="1:42" x14ac:dyDescent="0.2">
      <c r="A53" s="97">
        <v>1</v>
      </c>
      <c r="B53" s="97" t="s">
        <v>126</v>
      </c>
      <c r="C53" s="97" t="s">
        <v>127</v>
      </c>
      <c r="D53" s="97" t="s">
        <v>128</v>
      </c>
      <c r="E53" s="96">
        <v>581.60730000000001</v>
      </c>
      <c r="F53" s="96">
        <v>25.795629999999999</v>
      </c>
      <c r="G53" s="96">
        <v>494.0917</v>
      </c>
      <c r="H53" s="96">
        <v>2475.4569999999999</v>
      </c>
      <c r="I53" s="96">
        <v>440.74880000000002</v>
      </c>
      <c r="J53" s="96">
        <v>1247.203</v>
      </c>
      <c r="K53" s="96">
        <v>3049.97</v>
      </c>
      <c r="L53" s="96">
        <v>1275.8019999999999</v>
      </c>
      <c r="M53" s="96">
        <v>3060.7159999999999</v>
      </c>
      <c r="N53" s="96">
        <v>1631.644</v>
      </c>
      <c r="O53" s="96">
        <v>492.60629999999998</v>
      </c>
      <c r="P53" s="96">
        <v>169.38380000000001</v>
      </c>
      <c r="Q53" s="96">
        <v>1312.3510000000001</v>
      </c>
      <c r="R53" s="96">
        <v>2491.1019999999999</v>
      </c>
      <c r="S53" s="96">
        <v>80.212670000000003</v>
      </c>
      <c r="T53" s="96">
        <v>1510.395</v>
      </c>
      <c r="U53" s="96">
        <v>1422.9090000000001</v>
      </c>
      <c r="V53" s="96">
        <v>1649.9690000000001</v>
      </c>
      <c r="W53" s="96">
        <v>1887.258</v>
      </c>
      <c r="X53" s="96">
        <v>1548.816</v>
      </c>
      <c r="Y53" s="96">
        <v>11564.76</v>
      </c>
      <c r="Z53" s="96">
        <v>2163.8989999999999</v>
      </c>
      <c r="AA53" s="96">
        <v>5301.7110000000002</v>
      </c>
      <c r="AB53" s="96">
        <v>84.510230000000007</v>
      </c>
      <c r="AC53" s="96">
        <v>191.77199999999999</v>
      </c>
      <c r="AD53" s="97">
        <v>0</v>
      </c>
      <c r="AE53" s="98">
        <v>27857.49</v>
      </c>
      <c r="AF53" s="99">
        <v>0</v>
      </c>
      <c r="AG53" s="99">
        <v>0</v>
      </c>
      <c r="AH53" s="99">
        <v>0</v>
      </c>
      <c r="AI53" s="99">
        <v>0</v>
      </c>
      <c r="AJ53" s="99">
        <v>0</v>
      </c>
      <c r="AK53" s="105"/>
      <c r="AL53" s="105"/>
      <c r="AM53" s="105"/>
      <c r="AN53" s="105"/>
      <c r="AO53" s="105"/>
      <c r="AP53" s="105"/>
    </row>
    <row r="54" spans="1:42" x14ac:dyDescent="0.2">
      <c r="A54" s="97">
        <v>2</v>
      </c>
      <c r="B54" s="97" t="s">
        <v>126</v>
      </c>
      <c r="C54" s="97" t="s">
        <v>127</v>
      </c>
      <c r="D54" s="97" t="s">
        <v>129</v>
      </c>
      <c r="E54" s="96">
        <v>21.141819999999999</v>
      </c>
      <c r="F54" s="96">
        <v>0.93768870000000004</v>
      </c>
      <c r="G54" s="96">
        <v>17.960570000000001</v>
      </c>
      <c r="H54" s="96">
        <v>89.984539999999996</v>
      </c>
      <c r="I54" s="96">
        <v>16.021519999999999</v>
      </c>
      <c r="J54" s="96">
        <v>45.336660000000002</v>
      </c>
      <c r="K54" s="96">
        <v>110.8685</v>
      </c>
      <c r="L54" s="96">
        <v>46.376260000000002</v>
      </c>
      <c r="M54" s="96">
        <v>111.2591</v>
      </c>
      <c r="N54" s="96">
        <v>59.31138</v>
      </c>
      <c r="O54" s="96">
        <v>17.906569999999999</v>
      </c>
      <c r="P54" s="96">
        <v>6.1572170000000002</v>
      </c>
      <c r="Q54" s="96">
        <v>47.704839999999997</v>
      </c>
      <c r="R54" s="96">
        <v>90.553250000000006</v>
      </c>
      <c r="S54" s="96">
        <v>2.9157850000000001</v>
      </c>
      <c r="T54" s="96">
        <v>54.903889999999997</v>
      </c>
      <c r="U54" s="96">
        <v>51.723709999999997</v>
      </c>
      <c r="V54" s="96">
        <v>59.97748</v>
      </c>
      <c r="W54" s="96">
        <v>68.603089999999995</v>
      </c>
      <c r="X54" s="96">
        <v>56.300530000000002</v>
      </c>
      <c r="Y54" s="96">
        <v>420.38679999999999</v>
      </c>
      <c r="Z54" s="96">
        <v>78.659180000000006</v>
      </c>
      <c r="AA54" s="96">
        <v>192.7208</v>
      </c>
      <c r="AB54" s="96">
        <v>3.0720040000000002</v>
      </c>
      <c r="AC54" s="96">
        <v>6.9710429999999999</v>
      </c>
      <c r="AD54" s="97">
        <v>0</v>
      </c>
      <c r="AE54" s="98">
        <v>1012.639</v>
      </c>
      <c r="AF54" s="99">
        <v>0</v>
      </c>
      <c r="AG54" s="99">
        <v>0</v>
      </c>
      <c r="AH54" s="99">
        <v>0</v>
      </c>
      <c r="AI54" s="99">
        <v>0</v>
      </c>
      <c r="AJ54" s="99">
        <v>0</v>
      </c>
      <c r="AK54" s="105"/>
      <c r="AL54" s="105"/>
      <c r="AM54" s="105"/>
      <c r="AN54" s="105"/>
      <c r="AO54" s="105"/>
      <c r="AP54" s="105"/>
    </row>
    <row r="55" spans="1:42" x14ac:dyDescent="0.2">
      <c r="A55" s="97">
        <v>3</v>
      </c>
      <c r="B55" s="97" t="s">
        <v>126</v>
      </c>
      <c r="C55" s="97" t="s">
        <v>127</v>
      </c>
      <c r="D55" s="97" t="s">
        <v>130</v>
      </c>
      <c r="E55" s="96">
        <v>236.1251</v>
      </c>
      <c r="F55" s="96">
        <v>10.47269</v>
      </c>
      <c r="G55" s="96">
        <v>200.5949</v>
      </c>
      <c r="H55" s="96">
        <v>1005.004</v>
      </c>
      <c r="I55" s="96">
        <v>178.9383</v>
      </c>
      <c r="J55" s="96">
        <v>506.34809999999999</v>
      </c>
      <c r="K55" s="96">
        <v>1238.248</v>
      </c>
      <c r="L55" s="96">
        <v>517.95899999999995</v>
      </c>
      <c r="M55" s="96">
        <v>1242.6110000000001</v>
      </c>
      <c r="N55" s="96">
        <v>662.42650000000003</v>
      </c>
      <c r="O55" s="96">
        <v>199.99180000000001</v>
      </c>
      <c r="P55" s="96">
        <v>68.767650000000003</v>
      </c>
      <c r="Q55" s="96">
        <v>532.79750000000001</v>
      </c>
      <c r="R55" s="96">
        <v>1011.355</v>
      </c>
      <c r="S55" s="96">
        <v>32.565309999999997</v>
      </c>
      <c r="T55" s="96">
        <v>613.20090000000005</v>
      </c>
      <c r="U55" s="96">
        <v>577.68269999999995</v>
      </c>
      <c r="V55" s="96">
        <v>669.86590000000001</v>
      </c>
      <c r="W55" s="96">
        <v>766.20219999999995</v>
      </c>
      <c r="X55" s="96">
        <v>628.79949999999997</v>
      </c>
      <c r="Y55" s="96">
        <v>4695.1419999999998</v>
      </c>
      <c r="Z55" s="96">
        <v>878.51490000000001</v>
      </c>
      <c r="AA55" s="96">
        <v>2152.4259999999999</v>
      </c>
      <c r="AB55" s="96">
        <v>34.31006</v>
      </c>
      <c r="AC55" s="96">
        <v>77.856960000000001</v>
      </c>
      <c r="AD55" s="97">
        <v>0</v>
      </c>
      <c r="AE55" s="98">
        <v>11309.78</v>
      </c>
      <c r="AF55" s="99">
        <v>0</v>
      </c>
      <c r="AG55" s="99">
        <v>0</v>
      </c>
      <c r="AH55" s="99">
        <v>0</v>
      </c>
      <c r="AI55" s="99">
        <v>0</v>
      </c>
      <c r="AJ55" s="99">
        <v>0</v>
      </c>
      <c r="AK55" s="105"/>
      <c r="AL55" s="105"/>
      <c r="AM55" s="105"/>
      <c r="AN55" s="105"/>
      <c r="AO55" s="105"/>
      <c r="AP55" s="105"/>
    </row>
    <row r="56" spans="1:42" x14ac:dyDescent="0.2">
      <c r="A56" s="97">
        <v>4</v>
      </c>
      <c r="B56" s="97" t="s">
        <v>126</v>
      </c>
      <c r="C56" s="97" t="s">
        <v>127</v>
      </c>
      <c r="D56" s="97" t="s">
        <v>131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>
        <v>0</v>
      </c>
      <c r="S56" s="97">
        <v>0</v>
      </c>
      <c r="T56" s="97">
        <v>0</v>
      </c>
      <c r="U56" s="97">
        <v>0</v>
      </c>
      <c r="V56" s="97">
        <v>0</v>
      </c>
      <c r="W56" s="97">
        <v>0</v>
      </c>
      <c r="X56" s="97">
        <v>0</v>
      </c>
      <c r="Y56" s="97">
        <v>0</v>
      </c>
      <c r="Z56" s="97">
        <v>0</v>
      </c>
      <c r="AA56" s="97">
        <v>0</v>
      </c>
      <c r="AB56" s="97">
        <v>0</v>
      </c>
      <c r="AC56" s="97">
        <v>0</v>
      </c>
      <c r="AD56" s="97">
        <v>0</v>
      </c>
      <c r="AE56" s="99">
        <v>0</v>
      </c>
      <c r="AF56" s="99">
        <v>0</v>
      </c>
      <c r="AG56" s="99">
        <v>0</v>
      </c>
      <c r="AH56" s="99">
        <v>0</v>
      </c>
      <c r="AI56" s="99">
        <v>0</v>
      </c>
      <c r="AJ56" s="99">
        <v>0</v>
      </c>
      <c r="AK56" s="105"/>
      <c r="AL56" s="105"/>
      <c r="AM56" s="105"/>
      <c r="AN56" s="105"/>
      <c r="AO56" s="105"/>
      <c r="AP56" s="105"/>
    </row>
    <row r="57" spans="1:42" x14ac:dyDescent="0.2">
      <c r="A57" s="97">
        <v>5</v>
      </c>
      <c r="B57" s="97" t="s">
        <v>126</v>
      </c>
      <c r="C57" s="97" t="s">
        <v>127</v>
      </c>
      <c r="D57" s="97" t="s">
        <v>132</v>
      </c>
      <c r="E57" s="96">
        <v>65.166550000000001</v>
      </c>
      <c r="F57" s="96">
        <v>2.8902869999999998</v>
      </c>
      <c r="G57" s="96">
        <v>55.360810000000001</v>
      </c>
      <c r="H57" s="96">
        <v>277.36410000000001</v>
      </c>
      <c r="I57" s="96">
        <v>49.383960000000002</v>
      </c>
      <c r="J57" s="96">
        <v>139.74359999999999</v>
      </c>
      <c r="K57" s="96">
        <v>341.73570000000001</v>
      </c>
      <c r="L57" s="96">
        <v>142.94800000000001</v>
      </c>
      <c r="M57" s="96">
        <v>342.93979999999999</v>
      </c>
      <c r="N57" s="96">
        <v>182.8186</v>
      </c>
      <c r="O57" s="96">
        <v>55.194369999999999</v>
      </c>
      <c r="P57" s="96">
        <v>18.97871</v>
      </c>
      <c r="Q57" s="96">
        <v>147.04320000000001</v>
      </c>
      <c r="R57" s="96">
        <v>279.11700000000002</v>
      </c>
      <c r="S57" s="96">
        <v>8.9874779999999994</v>
      </c>
      <c r="T57" s="96">
        <v>169.23310000000001</v>
      </c>
      <c r="U57" s="96">
        <v>159.4307</v>
      </c>
      <c r="V57" s="96">
        <v>184.8717</v>
      </c>
      <c r="W57" s="96">
        <v>211.4589</v>
      </c>
      <c r="X57" s="96">
        <v>173.53809999999999</v>
      </c>
      <c r="Y57" s="96">
        <v>1295.78</v>
      </c>
      <c r="Z57" s="96">
        <v>242.45529999999999</v>
      </c>
      <c r="AA57" s="96">
        <v>594.03340000000003</v>
      </c>
      <c r="AB57" s="96">
        <v>9.4689999999999994</v>
      </c>
      <c r="AC57" s="96">
        <v>21.487210000000001</v>
      </c>
      <c r="AD57" s="97">
        <v>0</v>
      </c>
      <c r="AE57" s="98">
        <v>3121.31</v>
      </c>
      <c r="AF57" s="99">
        <v>0</v>
      </c>
      <c r="AG57" s="99">
        <v>0</v>
      </c>
      <c r="AH57" s="99">
        <v>0</v>
      </c>
      <c r="AI57" s="99">
        <v>0</v>
      </c>
      <c r="AJ57" s="99">
        <v>0</v>
      </c>
      <c r="AK57" s="105"/>
      <c r="AL57" s="105"/>
      <c r="AM57" s="105"/>
      <c r="AN57" s="105"/>
      <c r="AO57" s="105"/>
      <c r="AP57" s="105"/>
    </row>
    <row r="58" spans="1:42" x14ac:dyDescent="0.2">
      <c r="A58" s="97">
        <v>6</v>
      </c>
      <c r="B58" s="97" t="s">
        <v>126</v>
      </c>
      <c r="C58" s="97" t="s">
        <v>127</v>
      </c>
      <c r="D58" s="97" t="s">
        <v>133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7">
        <v>0</v>
      </c>
      <c r="W58" s="97">
        <v>0</v>
      </c>
      <c r="X58" s="97">
        <v>0</v>
      </c>
      <c r="Y58" s="97">
        <v>0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9">
        <v>0</v>
      </c>
      <c r="AF58" s="99">
        <v>0</v>
      </c>
      <c r="AG58" s="99">
        <v>0</v>
      </c>
      <c r="AH58" s="99">
        <v>0</v>
      </c>
      <c r="AI58" s="99">
        <v>0</v>
      </c>
      <c r="AJ58" s="99">
        <v>0</v>
      </c>
    </row>
    <row r="59" spans="1:42" x14ac:dyDescent="0.2">
      <c r="A59" s="97">
        <v>7</v>
      </c>
      <c r="B59" s="97" t="s">
        <v>126</v>
      </c>
      <c r="C59" s="97" t="s">
        <v>127</v>
      </c>
      <c r="D59" s="97" t="s">
        <v>134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7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9">
        <v>0</v>
      </c>
      <c r="AF59" s="99">
        <v>0</v>
      </c>
      <c r="AG59" s="99">
        <v>0</v>
      </c>
      <c r="AH59" s="99">
        <v>0</v>
      </c>
      <c r="AI59" s="99">
        <v>0</v>
      </c>
      <c r="AJ59" s="99">
        <v>0</v>
      </c>
    </row>
    <row r="60" spans="1:42" x14ac:dyDescent="0.2">
      <c r="A60" s="97">
        <v>8</v>
      </c>
      <c r="B60" s="97" t="s">
        <v>126</v>
      </c>
      <c r="C60" s="97" t="s">
        <v>127</v>
      </c>
      <c r="D60" s="97" t="s">
        <v>135</v>
      </c>
      <c r="E60" s="97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0</v>
      </c>
      <c r="S60" s="97">
        <v>0</v>
      </c>
      <c r="T60" s="97">
        <v>0</v>
      </c>
      <c r="U60" s="97">
        <v>0</v>
      </c>
      <c r="V60" s="97">
        <v>0</v>
      </c>
      <c r="W60" s="97">
        <v>0</v>
      </c>
      <c r="X60" s="97">
        <v>0</v>
      </c>
      <c r="Y60" s="97">
        <v>0</v>
      </c>
      <c r="Z60" s="97">
        <v>0</v>
      </c>
      <c r="AA60" s="97">
        <v>0</v>
      </c>
      <c r="AB60" s="97">
        <v>0</v>
      </c>
      <c r="AC60" s="97">
        <v>0</v>
      </c>
      <c r="AD60" s="97">
        <v>0</v>
      </c>
      <c r="AE60" s="99">
        <v>0</v>
      </c>
      <c r="AF60" s="99">
        <v>0</v>
      </c>
      <c r="AG60" s="99">
        <v>0</v>
      </c>
      <c r="AH60" s="99">
        <v>0</v>
      </c>
      <c r="AI60" s="99">
        <v>0</v>
      </c>
      <c r="AJ60" s="99">
        <v>0</v>
      </c>
    </row>
    <row r="61" spans="1:42" x14ac:dyDescent="0.2">
      <c r="A61" s="97">
        <v>9</v>
      </c>
      <c r="B61" s="97" t="s">
        <v>126</v>
      </c>
      <c r="C61" s="97" t="s">
        <v>127</v>
      </c>
      <c r="D61" s="97" t="s">
        <v>136</v>
      </c>
      <c r="E61" s="97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>
        <v>0</v>
      </c>
      <c r="S61" s="97">
        <v>0</v>
      </c>
      <c r="T61" s="97">
        <v>0</v>
      </c>
      <c r="U61" s="97">
        <v>0</v>
      </c>
      <c r="V61" s="97">
        <v>0</v>
      </c>
      <c r="W61" s="97">
        <v>0</v>
      </c>
      <c r="X61" s="97">
        <v>0</v>
      </c>
      <c r="Y61" s="97">
        <v>0</v>
      </c>
      <c r="Z61" s="97">
        <v>0</v>
      </c>
      <c r="AA61" s="97">
        <v>0</v>
      </c>
      <c r="AB61" s="97">
        <v>0</v>
      </c>
      <c r="AC61" s="97">
        <v>0</v>
      </c>
      <c r="AD61" s="97">
        <v>0</v>
      </c>
      <c r="AE61" s="99">
        <v>0</v>
      </c>
      <c r="AF61" s="99">
        <v>0</v>
      </c>
      <c r="AG61" s="99">
        <v>0</v>
      </c>
      <c r="AH61" s="99">
        <v>0</v>
      </c>
      <c r="AI61" s="99">
        <v>0</v>
      </c>
      <c r="AJ61" s="99">
        <v>0</v>
      </c>
    </row>
    <row r="62" spans="1:42" x14ac:dyDescent="0.2">
      <c r="A62" s="97">
        <v>10</v>
      </c>
      <c r="B62" s="97" t="s">
        <v>137</v>
      </c>
      <c r="C62" s="97" t="s">
        <v>138</v>
      </c>
      <c r="D62" s="97" t="s">
        <v>139</v>
      </c>
      <c r="E62" s="96">
        <v>2.8484579999999999</v>
      </c>
      <c r="F62" s="96">
        <v>2.8484579999999999</v>
      </c>
      <c r="G62" s="96">
        <v>2.8484579999999999</v>
      </c>
      <c r="H62" s="96">
        <v>2.8484579999999999</v>
      </c>
      <c r="I62" s="96">
        <v>2.8484579999999999</v>
      </c>
      <c r="J62" s="96">
        <v>2.8484579999999999</v>
      </c>
      <c r="K62" s="96">
        <v>2.8484579999999999</v>
      </c>
      <c r="L62" s="96">
        <v>2.8484579999999999</v>
      </c>
      <c r="M62" s="96">
        <v>2.8484579999999999</v>
      </c>
      <c r="N62" s="96">
        <v>2.8484579999999999</v>
      </c>
      <c r="O62" s="96">
        <v>2.8484579999999999</v>
      </c>
      <c r="P62" s="96">
        <v>2.8484579999999999</v>
      </c>
      <c r="Q62" s="96">
        <v>14.27533</v>
      </c>
      <c r="R62" s="96">
        <v>2.8484579999999999</v>
      </c>
      <c r="S62" s="96">
        <v>2.8484579999999999</v>
      </c>
      <c r="T62" s="96">
        <v>2.8484579999999999</v>
      </c>
      <c r="U62" s="96">
        <v>2.8484579999999999</v>
      </c>
      <c r="V62" s="96">
        <v>2.8484579999999999</v>
      </c>
      <c r="W62" s="96">
        <v>2.8484579999999999</v>
      </c>
      <c r="X62" s="96">
        <v>2.8484579999999999</v>
      </c>
      <c r="Y62" s="96">
        <v>2.8484579999999999</v>
      </c>
      <c r="Z62" s="96">
        <v>2.8484579999999999</v>
      </c>
      <c r="AA62" s="96">
        <v>2.8484579999999999</v>
      </c>
      <c r="AB62" s="96">
        <v>2.8484579999999999</v>
      </c>
      <c r="AC62" s="96">
        <v>2.8484579999999999</v>
      </c>
      <c r="AD62" s="97">
        <v>0</v>
      </c>
      <c r="AE62" s="98">
        <v>2.8484579999999999</v>
      </c>
      <c r="AF62" s="99">
        <v>0</v>
      </c>
      <c r="AG62" s="99">
        <v>0</v>
      </c>
      <c r="AH62" s="99">
        <v>0</v>
      </c>
      <c r="AI62" s="99">
        <v>0</v>
      </c>
      <c r="AJ62" s="99">
        <v>0</v>
      </c>
    </row>
    <row r="63" spans="1:42" x14ac:dyDescent="0.2">
      <c r="A63" s="97">
        <v>11</v>
      </c>
      <c r="B63" s="97" t="s">
        <v>137</v>
      </c>
      <c r="C63" s="97" t="s">
        <v>138</v>
      </c>
      <c r="D63" s="97" t="s">
        <v>140</v>
      </c>
      <c r="E63" s="96">
        <v>2.8484579999999999</v>
      </c>
      <c r="F63" s="96">
        <v>2.8484579999999999</v>
      </c>
      <c r="G63" s="96">
        <v>2.8484579999999999</v>
      </c>
      <c r="H63" s="96">
        <v>2.8484579999999999</v>
      </c>
      <c r="I63" s="96">
        <v>2.8484579999999999</v>
      </c>
      <c r="J63" s="96">
        <v>2.8484579999999999</v>
      </c>
      <c r="K63" s="96">
        <v>2.8484579999999999</v>
      </c>
      <c r="L63" s="96">
        <v>2.8484579999999999</v>
      </c>
      <c r="M63" s="96">
        <v>2.8484579999999999</v>
      </c>
      <c r="N63" s="96">
        <v>2.8484579999999999</v>
      </c>
      <c r="O63" s="96">
        <v>2.8484579999999999</v>
      </c>
      <c r="P63" s="96">
        <v>2.8484579999999999</v>
      </c>
      <c r="Q63" s="96">
        <v>2.8484579999999999</v>
      </c>
      <c r="R63" s="96">
        <v>2.8484579999999999</v>
      </c>
      <c r="S63" s="96">
        <v>2.8484579999999999</v>
      </c>
      <c r="T63" s="96">
        <v>2.8484579999999999</v>
      </c>
      <c r="U63" s="96">
        <v>2.8484579999999999</v>
      </c>
      <c r="V63" s="96">
        <v>2.8484579999999999</v>
      </c>
      <c r="W63" s="96">
        <v>2.8484579999999999</v>
      </c>
      <c r="X63" s="96">
        <v>2.8484579999999999</v>
      </c>
      <c r="Y63" s="96">
        <v>2.8484579999999999</v>
      </c>
      <c r="Z63" s="96">
        <v>2.8484579999999999</v>
      </c>
      <c r="AA63" s="96">
        <v>2.8484579999999999</v>
      </c>
      <c r="AB63" s="96">
        <v>2.8484579999999999</v>
      </c>
      <c r="AC63" s="96">
        <v>2.8484579999999999</v>
      </c>
      <c r="AD63" s="97">
        <v>0</v>
      </c>
      <c r="AE63" s="98">
        <v>2.8484579999999999</v>
      </c>
      <c r="AF63" s="99">
        <v>0</v>
      </c>
      <c r="AG63" s="99">
        <v>0</v>
      </c>
      <c r="AH63" s="99">
        <v>0</v>
      </c>
      <c r="AI63" s="99">
        <v>0</v>
      </c>
      <c r="AJ63" s="99">
        <v>0</v>
      </c>
    </row>
    <row r="64" spans="1:42" x14ac:dyDescent="0.2">
      <c r="A64" s="97">
        <v>12</v>
      </c>
      <c r="B64" s="97" t="s">
        <v>137</v>
      </c>
      <c r="C64" s="97" t="s">
        <v>138</v>
      </c>
      <c r="D64" s="97" t="s">
        <v>141</v>
      </c>
      <c r="E64" s="96">
        <v>2.8484579999999999</v>
      </c>
      <c r="F64" s="96">
        <v>2.8484579999999999</v>
      </c>
      <c r="G64" s="96">
        <v>3.2510819999999998</v>
      </c>
      <c r="H64" s="96">
        <v>6.2083839999999997</v>
      </c>
      <c r="I64" s="96">
        <v>3.204018</v>
      </c>
      <c r="J64" s="96">
        <v>4.3882779999999997</v>
      </c>
      <c r="K64" s="96">
        <v>5.1490590000000003</v>
      </c>
      <c r="L64" s="96">
        <v>3.7852100000000002</v>
      </c>
      <c r="M64" s="96">
        <v>5.0351509999999999</v>
      </c>
      <c r="N64" s="96">
        <v>4.1087990000000003</v>
      </c>
      <c r="O64" s="96">
        <v>3.2622900000000001</v>
      </c>
      <c r="P64" s="96">
        <v>3.0000330000000002</v>
      </c>
      <c r="Q64" s="96">
        <v>2.8484579999999999</v>
      </c>
      <c r="R64" s="96">
        <v>5.415375</v>
      </c>
      <c r="S64" s="96">
        <v>2.8484579999999999</v>
      </c>
      <c r="T64" s="96">
        <v>2.8484579999999999</v>
      </c>
      <c r="U64" s="96">
        <v>2.8484579999999999</v>
      </c>
      <c r="V64" s="96">
        <v>2.8484579999999999</v>
      </c>
      <c r="W64" s="96">
        <v>2.8484579999999999</v>
      </c>
      <c r="X64" s="96">
        <v>2.8484579999999999</v>
      </c>
      <c r="Y64" s="96">
        <v>14.478870000000001</v>
      </c>
      <c r="Z64" s="96">
        <v>2.8484579999999999</v>
      </c>
      <c r="AA64" s="96">
        <v>2.8484579999999999</v>
      </c>
      <c r="AB64" s="96">
        <v>2.8484579999999999</v>
      </c>
      <c r="AC64" s="96">
        <v>2.8484579999999999</v>
      </c>
      <c r="AD64" s="97">
        <v>0</v>
      </c>
      <c r="AE64" s="98">
        <v>2.8484579999999999</v>
      </c>
      <c r="AF64" s="99">
        <v>0</v>
      </c>
      <c r="AG64" s="99">
        <v>0</v>
      </c>
      <c r="AH64" s="99">
        <v>0</v>
      </c>
      <c r="AI64" s="99">
        <v>0</v>
      </c>
      <c r="AJ64" s="99">
        <v>0</v>
      </c>
    </row>
    <row r="65" spans="1:36" x14ac:dyDescent="0.2">
      <c r="A65" s="97">
        <v>13</v>
      </c>
      <c r="B65" s="97" t="s">
        <v>137</v>
      </c>
      <c r="C65" s="97" t="s">
        <v>138</v>
      </c>
      <c r="D65" s="97" t="s">
        <v>142</v>
      </c>
      <c r="E65" s="96">
        <v>2.8484579999999999</v>
      </c>
      <c r="F65" s="96">
        <v>2.8484579999999999</v>
      </c>
      <c r="G65" s="96">
        <v>2.8484579999999999</v>
      </c>
      <c r="H65" s="96">
        <v>2.8484579999999999</v>
      </c>
      <c r="I65" s="96">
        <v>2.8484579999999999</v>
      </c>
      <c r="J65" s="96">
        <v>2.8484579999999999</v>
      </c>
      <c r="K65" s="96">
        <v>2.8484579999999999</v>
      </c>
      <c r="L65" s="96">
        <v>2.8484579999999999</v>
      </c>
      <c r="M65" s="96">
        <v>2.8484579999999999</v>
      </c>
      <c r="N65" s="96">
        <v>2.8484579999999999</v>
      </c>
      <c r="O65" s="96">
        <v>2.8484579999999999</v>
      </c>
      <c r="P65" s="96">
        <v>2.8484579999999999</v>
      </c>
      <c r="Q65" s="96">
        <v>2.8484579999999999</v>
      </c>
      <c r="R65" s="96">
        <v>2.8484579999999999</v>
      </c>
      <c r="S65" s="96">
        <v>2.8484579999999999</v>
      </c>
      <c r="T65" s="96">
        <v>2.8484579999999999</v>
      </c>
      <c r="U65" s="96">
        <v>2.8484579999999999</v>
      </c>
      <c r="V65" s="96">
        <v>2.8484579999999999</v>
      </c>
      <c r="W65" s="96">
        <v>2.8484579999999999</v>
      </c>
      <c r="X65" s="96">
        <v>2.8484579999999999</v>
      </c>
      <c r="Y65" s="96">
        <v>2.8484579999999999</v>
      </c>
      <c r="Z65" s="96">
        <v>2.8484579999999999</v>
      </c>
      <c r="AA65" s="96">
        <v>2.8484579999999999</v>
      </c>
      <c r="AB65" s="96">
        <v>2.8484579999999999</v>
      </c>
      <c r="AC65" s="96">
        <v>2.8484579999999999</v>
      </c>
      <c r="AD65" s="97">
        <v>0</v>
      </c>
      <c r="AE65" s="98">
        <v>2.8484579999999999</v>
      </c>
      <c r="AF65" s="99">
        <v>0</v>
      </c>
      <c r="AG65" s="99">
        <v>0</v>
      </c>
      <c r="AH65" s="99">
        <v>0</v>
      </c>
      <c r="AI65" s="99">
        <v>0</v>
      </c>
      <c r="AJ65" s="99">
        <v>0</v>
      </c>
    </row>
    <row r="66" spans="1:36" x14ac:dyDescent="0.2">
      <c r="A66" s="97">
        <v>14</v>
      </c>
      <c r="B66" s="97" t="s">
        <v>137</v>
      </c>
      <c r="C66" s="97" t="s">
        <v>138</v>
      </c>
      <c r="D66" s="97" t="s">
        <v>143</v>
      </c>
      <c r="E66" s="96">
        <v>2.8484579999999999</v>
      </c>
      <c r="F66" s="96">
        <v>2.8484579999999999</v>
      </c>
      <c r="G66" s="96">
        <v>2.8484579999999999</v>
      </c>
      <c r="H66" s="96">
        <v>2.8484579999999999</v>
      </c>
      <c r="I66" s="96">
        <v>2.8484579999999999</v>
      </c>
      <c r="J66" s="96">
        <v>2.8484579999999999</v>
      </c>
      <c r="K66" s="96">
        <v>2.8484579999999999</v>
      </c>
      <c r="L66" s="96">
        <v>2.8484579999999999</v>
      </c>
      <c r="M66" s="96">
        <v>2.8484579999999999</v>
      </c>
      <c r="N66" s="96">
        <v>2.8484579999999999</v>
      </c>
      <c r="O66" s="96">
        <v>2.8484579999999999</v>
      </c>
      <c r="P66" s="96">
        <v>2.8484579999999999</v>
      </c>
      <c r="Q66" s="96">
        <v>2.8484579999999999</v>
      </c>
      <c r="R66" s="96">
        <v>2.8484579999999999</v>
      </c>
      <c r="S66" s="96">
        <v>2.8484579999999999</v>
      </c>
      <c r="T66" s="96">
        <v>2.8484579999999999</v>
      </c>
      <c r="U66" s="96">
        <v>2.8484579999999999</v>
      </c>
      <c r="V66" s="96">
        <v>2.8484579999999999</v>
      </c>
      <c r="W66" s="96">
        <v>139.37960000000001</v>
      </c>
      <c r="X66" s="96">
        <v>2.8484579999999999</v>
      </c>
      <c r="Y66" s="96">
        <v>2.8484579999999999</v>
      </c>
      <c r="Z66" s="96">
        <v>2.8484579999999999</v>
      </c>
      <c r="AA66" s="96">
        <v>2.8484579999999999</v>
      </c>
      <c r="AB66" s="96">
        <v>2.8484579999999999</v>
      </c>
      <c r="AC66" s="96">
        <v>2.8484579999999999</v>
      </c>
      <c r="AD66" s="97">
        <v>0</v>
      </c>
      <c r="AE66" s="98">
        <v>2.8484579999999999</v>
      </c>
      <c r="AF66" s="99">
        <v>0</v>
      </c>
      <c r="AG66" s="99">
        <v>0</v>
      </c>
      <c r="AH66" s="99">
        <v>0</v>
      </c>
      <c r="AI66" s="99">
        <v>0</v>
      </c>
      <c r="AJ66" s="99">
        <v>0</v>
      </c>
    </row>
    <row r="67" spans="1:36" x14ac:dyDescent="0.2">
      <c r="A67" s="97">
        <v>15</v>
      </c>
      <c r="B67" s="97" t="s">
        <v>137</v>
      </c>
      <c r="C67" s="97" t="s">
        <v>138</v>
      </c>
      <c r="D67" s="97" t="s">
        <v>144</v>
      </c>
      <c r="E67" s="96">
        <v>2.8484579999999999</v>
      </c>
      <c r="F67" s="96">
        <v>2.8484579999999999</v>
      </c>
      <c r="G67" s="96">
        <v>2.8484579999999999</v>
      </c>
      <c r="H67" s="96">
        <v>2.8484579999999999</v>
      </c>
      <c r="I67" s="96">
        <v>2.8484579999999999</v>
      </c>
      <c r="J67" s="96">
        <v>2.8484579999999999</v>
      </c>
      <c r="K67" s="96">
        <v>2.8484579999999999</v>
      </c>
      <c r="L67" s="96">
        <v>2.8484579999999999</v>
      </c>
      <c r="M67" s="96">
        <v>2.8484579999999999</v>
      </c>
      <c r="N67" s="96">
        <v>2.8484579999999999</v>
      </c>
      <c r="O67" s="96">
        <v>2.8484579999999999</v>
      </c>
      <c r="P67" s="96">
        <v>2.8484579999999999</v>
      </c>
      <c r="Q67" s="96">
        <v>2.8484579999999999</v>
      </c>
      <c r="R67" s="96">
        <v>2.8484579999999999</v>
      </c>
      <c r="S67" s="96">
        <v>2.8484579999999999</v>
      </c>
      <c r="T67" s="96">
        <v>2.8484579999999999</v>
      </c>
      <c r="U67" s="96">
        <v>2.8484579999999999</v>
      </c>
      <c r="V67" s="96">
        <v>2.8484579999999999</v>
      </c>
      <c r="W67" s="96">
        <v>2.8484579999999999</v>
      </c>
      <c r="X67" s="96">
        <v>2.8484579999999999</v>
      </c>
      <c r="Y67" s="96">
        <v>2.8484579999999999</v>
      </c>
      <c r="Z67" s="96">
        <v>2.8484579999999999</v>
      </c>
      <c r="AA67" s="96">
        <v>2.8484579999999999</v>
      </c>
      <c r="AB67" s="96">
        <v>2.8484579999999999</v>
      </c>
      <c r="AC67" s="96">
        <v>2.8484579999999999</v>
      </c>
      <c r="AD67" s="97">
        <v>0</v>
      </c>
      <c r="AE67" s="98">
        <v>2.8484579999999999</v>
      </c>
      <c r="AF67" s="99">
        <v>0</v>
      </c>
      <c r="AG67" s="99">
        <v>0</v>
      </c>
      <c r="AH67" s="99">
        <v>0</v>
      </c>
      <c r="AI67" s="99">
        <v>0</v>
      </c>
      <c r="AJ67" s="99">
        <v>0</v>
      </c>
    </row>
    <row r="68" spans="1:36" x14ac:dyDescent="0.2">
      <c r="A68" s="97">
        <v>16</v>
      </c>
      <c r="B68" s="97" t="s">
        <v>137</v>
      </c>
      <c r="C68" s="97" t="s">
        <v>138</v>
      </c>
      <c r="D68" s="97" t="s">
        <v>145</v>
      </c>
      <c r="E68" s="96">
        <v>2.8484579999999999</v>
      </c>
      <c r="F68" s="96">
        <v>2.8484579999999999</v>
      </c>
      <c r="G68" s="96">
        <v>2.8484579999999999</v>
      </c>
      <c r="H68" s="96">
        <v>2.8484579999999999</v>
      </c>
      <c r="I68" s="96">
        <v>2.8484579999999999</v>
      </c>
      <c r="J68" s="96">
        <v>2.8484579999999999</v>
      </c>
      <c r="K68" s="96">
        <v>2.8484579999999999</v>
      </c>
      <c r="L68" s="96">
        <v>2.8484579999999999</v>
      </c>
      <c r="M68" s="96">
        <v>2.8484579999999999</v>
      </c>
      <c r="N68" s="96">
        <v>2.8484579999999999</v>
      </c>
      <c r="O68" s="96">
        <v>2.8484579999999999</v>
      </c>
      <c r="P68" s="96">
        <v>2.8484579999999999</v>
      </c>
      <c r="Q68" s="96">
        <v>2.8484579999999999</v>
      </c>
      <c r="R68" s="96">
        <v>2.8484579999999999</v>
      </c>
      <c r="S68" s="96">
        <v>2.8484579999999999</v>
      </c>
      <c r="T68" s="96">
        <v>2.8484579999999999</v>
      </c>
      <c r="U68" s="96">
        <v>2.8484579999999999</v>
      </c>
      <c r="V68" s="96">
        <v>2.8484579999999999</v>
      </c>
      <c r="W68" s="96">
        <v>10.57328</v>
      </c>
      <c r="X68" s="96">
        <v>2.8484579999999999</v>
      </c>
      <c r="Y68" s="96">
        <v>2.8484579999999999</v>
      </c>
      <c r="Z68" s="96">
        <v>2.8484579999999999</v>
      </c>
      <c r="AA68" s="96">
        <v>2.8484579999999999</v>
      </c>
      <c r="AB68" s="96">
        <v>2.8484579999999999</v>
      </c>
      <c r="AC68" s="96">
        <v>2.8484579999999999</v>
      </c>
      <c r="AD68" s="97">
        <v>0</v>
      </c>
      <c r="AE68" s="98">
        <v>2.8484579999999999</v>
      </c>
      <c r="AF68" s="99">
        <v>0</v>
      </c>
      <c r="AG68" s="99">
        <v>0</v>
      </c>
      <c r="AH68" s="99">
        <v>0</v>
      </c>
      <c r="AI68" s="99">
        <v>0</v>
      </c>
      <c r="AJ68" s="99">
        <v>0</v>
      </c>
    </row>
    <row r="69" spans="1:36" x14ac:dyDescent="0.2">
      <c r="A69" s="97">
        <v>17</v>
      </c>
      <c r="B69" s="97" t="s">
        <v>137</v>
      </c>
      <c r="C69" s="97" t="s">
        <v>138</v>
      </c>
      <c r="D69" s="97" t="s">
        <v>146</v>
      </c>
      <c r="E69" s="96">
        <v>2.8484579999999999</v>
      </c>
      <c r="F69" s="96">
        <v>2.8484579999999999</v>
      </c>
      <c r="G69" s="96">
        <v>2.8484579999999999</v>
      </c>
      <c r="H69" s="96">
        <v>2.8484579999999999</v>
      </c>
      <c r="I69" s="96">
        <v>2.8484579999999999</v>
      </c>
      <c r="J69" s="96">
        <v>2.8484579999999999</v>
      </c>
      <c r="K69" s="96">
        <v>2.8484579999999999</v>
      </c>
      <c r="L69" s="96">
        <v>2.8484579999999999</v>
      </c>
      <c r="M69" s="96">
        <v>2.8484579999999999</v>
      </c>
      <c r="N69" s="96">
        <v>2.8484579999999999</v>
      </c>
      <c r="O69" s="96">
        <v>2.8484579999999999</v>
      </c>
      <c r="P69" s="96">
        <v>2.8484579999999999</v>
      </c>
      <c r="Q69" s="96">
        <v>2.8484579999999999</v>
      </c>
      <c r="R69" s="96">
        <v>2.8484579999999999</v>
      </c>
      <c r="S69" s="96">
        <v>2.8484579999999999</v>
      </c>
      <c r="T69" s="96">
        <v>2.8484579999999999</v>
      </c>
      <c r="U69" s="96">
        <v>2.8484579999999999</v>
      </c>
      <c r="V69" s="96">
        <v>2.8484579999999999</v>
      </c>
      <c r="W69" s="96">
        <v>2.8484579999999999</v>
      </c>
      <c r="X69" s="96">
        <v>2.8484579999999999</v>
      </c>
      <c r="Y69" s="96">
        <v>2.8484579999999999</v>
      </c>
      <c r="Z69" s="96">
        <v>2.8484579999999999</v>
      </c>
      <c r="AA69" s="96">
        <v>2.8484579999999999</v>
      </c>
      <c r="AB69" s="96">
        <v>2.8484579999999999</v>
      </c>
      <c r="AC69" s="96">
        <v>2.8484579999999999</v>
      </c>
      <c r="AD69" s="97">
        <v>0</v>
      </c>
      <c r="AE69" s="98">
        <v>2.8484579999999999</v>
      </c>
      <c r="AF69" s="99">
        <v>0</v>
      </c>
      <c r="AG69" s="99">
        <v>0</v>
      </c>
      <c r="AH69" s="99">
        <v>0</v>
      </c>
      <c r="AI69" s="99">
        <v>0</v>
      </c>
      <c r="AJ69" s="99">
        <v>0</v>
      </c>
    </row>
    <row r="70" spans="1:36" x14ac:dyDescent="0.2">
      <c r="A70" s="97">
        <v>18</v>
      </c>
      <c r="B70" s="97" t="s">
        <v>137</v>
      </c>
      <c r="C70" s="97" t="s">
        <v>138</v>
      </c>
      <c r="D70" s="97" t="s">
        <v>147</v>
      </c>
      <c r="E70" s="96">
        <v>5.0020410000000002</v>
      </c>
      <c r="F70" s="96">
        <v>3.0487009999999999</v>
      </c>
      <c r="G70" s="96">
        <v>2.8484579999999999</v>
      </c>
      <c r="H70" s="96">
        <v>2.8484579999999999</v>
      </c>
      <c r="I70" s="96">
        <v>2.8484579999999999</v>
      </c>
      <c r="J70" s="96">
        <v>2.8484579999999999</v>
      </c>
      <c r="K70" s="96">
        <v>2.8484579999999999</v>
      </c>
      <c r="L70" s="96">
        <v>2.8484579999999999</v>
      </c>
      <c r="M70" s="96">
        <v>2.8484579999999999</v>
      </c>
      <c r="N70" s="96">
        <v>2.8484579999999999</v>
      </c>
      <c r="O70" s="96">
        <v>2.8484579999999999</v>
      </c>
      <c r="P70" s="96">
        <v>2.8484579999999999</v>
      </c>
      <c r="Q70" s="96">
        <v>10.79909</v>
      </c>
      <c r="R70" s="96">
        <v>2.8484579999999999</v>
      </c>
      <c r="S70" s="96">
        <v>3.3539949999999998</v>
      </c>
      <c r="T70" s="96">
        <v>10.21951</v>
      </c>
      <c r="U70" s="96">
        <v>10.855689999999999</v>
      </c>
      <c r="V70" s="96">
        <v>16.324090000000002</v>
      </c>
      <c r="W70" s="96">
        <v>14.43069</v>
      </c>
      <c r="X70" s="96">
        <v>13.087109999999999</v>
      </c>
      <c r="Y70" s="96">
        <v>88.441820000000007</v>
      </c>
      <c r="Z70" s="96">
        <v>17.709579999999999</v>
      </c>
      <c r="AA70" s="96">
        <v>45.133229999999998</v>
      </c>
      <c r="AB70" s="96">
        <v>3.475549</v>
      </c>
      <c r="AC70" s="96">
        <v>4.1779039999999998</v>
      </c>
      <c r="AD70" s="97">
        <v>0</v>
      </c>
      <c r="AE70" s="98">
        <v>172.12860000000001</v>
      </c>
      <c r="AF70" s="99">
        <v>0</v>
      </c>
      <c r="AG70" s="98">
        <v>20.941389999999998</v>
      </c>
      <c r="AH70" s="99">
        <v>0</v>
      </c>
      <c r="AI70" s="99">
        <v>0</v>
      </c>
      <c r="AJ70" s="99">
        <v>0</v>
      </c>
    </row>
    <row r="71" spans="1:36" x14ac:dyDescent="0.2">
      <c r="A71" s="97">
        <v>19</v>
      </c>
      <c r="B71" s="97" t="s">
        <v>137</v>
      </c>
      <c r="C71" s="97" t="s">
        <v>138</v>
      </c>
      <c r="D71" s="97" t="s">
        <v>148</v>
      </c>
      <c r="E71" s="96">
        <v>2.8484579999999999</v>
      </c>
      <c r="F71" s="96">
        <v>2.8484579999999999</v>
      </c>
      <c r="G71" s="96">
        <v>2.8484579999999999</v>
      </c>
      <c r="H71" s="96">
        <v>2.8484579999999999</v>
      </c>
      <c r="I71" s="96">
        <v>2.8484579999999999</v>
      </c>
      <c r="J71" s="96">
        <v>2.8484579999999999</v>
      </c>
      <c r="K71" s="96">
        <v>2.8484579999999999</v>
      </c>
      <c r="L71" s="96">
        <v>2.8484579999999999</v>
      </c>
      <c r="M71" s="96">
        <v>2.8484579999999999</v>
      </c>
      <c r="N71" s="96">
        <v>2.8484579999999999</v>
      </c>
      <c r="O71" s="96">
        <v>2.8484579999999999</v>
      </c>
      <c r="P71" s="96">
        <v>2.8484579999999999</v>
      </c>
      <c r="Q71" s="96">
        <v>2.8484579999999999</v>
      </c>
      <c r="R71" s="96">
        <v>2.8484579999999999</v>
      </c>
      <c r="S71" s="96">
        <v>2.8484579999999999</v>
      </c>
      <c r="T71" s="96">
        <v>2.8484579999999999</v>
      </c>
      <c r="U71" s="96">
        <v>2.8484579999999999</v>
      </c>
      <c r="V71" s="96">
        <v>2.8484579999999999</v>
      </c>
      <c r="W71" s="96">
        <v>2.8484579999999999</v>
      </c>
      <c r="X71" s="96">
        <v>2.8484579999999999</v>
      </c>
      <c r="Y71" s="96">
        <v>2.8484579999999999</v>
      </c>
      <c r="Z71" s="96">
        <v>2.8484579999999999</v>
      </c>
      <c r="AA71" s="96">
        <v>2.8484579999999999</v>
      </c>
      <c r="AB71" s="96">
        <v>2.8484579999999999</v>
      </c>
      <c r="AC71" s="96">
        <v>2.8484579999999999</v>
      </c>
      <c r="AD71" s="97">
        <v>0</v>
      </c>
      <c r="AE71" s="98">
        <v>2.8484579999999999</v>
      </c>
      <c r="AF71" s="99">
        <v>0</v>
      </c>
      <c r="AG71" s="99">
        <v>0</v>
      </c>
      <c r="AH71" s="99">
        <v>0</v>
      </c>
      <c r="AI71" s="99">
        <v>0</v>
      </c>
      <c r="AJ71" s="99">
        <v>0</v>
      </c>
    </row>
    <row r="72" spans="1:36" x14ac:dyDescent="0.2">
      <c r="A72" s="97">
        <v>20</v>
      </c>
      <c r="B72" s="97" t="s">
        <v>137</v>
      </c>
      <c r="C72" s="97" t="s">
        <v>138</v>
      </c>
      <c r="D72" s="97" t="s">
        <v>149</v>
      </c>
      <c r="E72" s="96">
        <v>2.8484579999999999</v>
      </c>
      <c r="F72" s="96">
        <v>2.8484579999999999</v>
      </c>
      <c r="G72" s="96">
        <v>301.9024</v>
      </c>
      <c r="H72" s="96">
        <v>2.8484579999999999</v>
      </c>
      <c r="I72" s="96">
        <v>2.8484579999999999</v>
      </c>
      <c r="J72" s="96">
        <v>2.8484579999999999</v>
      </c>
      <c r="K72" s="96">
        <v>2.8484579999999999</v>
      </c>
      <c r="L72" s="96">
        <v>2.8484579999999999</v>
      </c>
      <c r="M72" s="96">
        <v>2.8484579999999999</v>
      </c>
      <c r="N72" s="96">
        <v>2.8484579999999999</v>
      </c>
      <c r="O72" s="96">
        <v>2.8484579999999999</v>
      </c>
      <c r="P72" s="96">
        <v>2.8484579999999999</v>
      </c>
      <c r="Q72" s="96">
        <v>2.8484579999999999</v>
      </c>
      <c r="R72" s="96">
        <v>2.8484579999999999</v>
      </c>
      <c r="S72" s="96">
        <v>2.8484579999999999</v>
      </c>
      <c r="T72" s="96">
        <v>2.8484579999999999</v>
      </c>
      <c r="U72" s="96">
        <v>2.8484579999999999</v>
      </c>
      <c r="V72" s="96">
        <v>2.8484579999999999</v>
      </c>
      <c r="W72" s="96">
        <v>2.8484579999999999</v>
      </c>
      <c r="X72" s="96">
        <v>2.8484579999999999</v>
      </c>
      <c r="Y72" s="96">
        <v>2.8484579999999999</v>
      </c>
      <c r="Z72" s="96">
        <v>2.8484579999999999</v>
      </c>
      <c r="AA72" s="96">
        <v>2.8484579999999999</v>
      </c>
      <c r="AB72" s="96">
        <v>2.8484579999999999</v>
      </c>
      <c r="AC72" s="96">
        <v>2.8484579999999999</v>
      </c>
      <c r="AD72" s="97">
        <v>0</v>
      </c>
      <c r="AE72" s="98">
        <v>2.8484579999999999</v>
      </c>
      <c r="AF72" s="99">
        <v>0</v>
      </c>
      <c r="AG72" s="99">
        <v>0</v>
      </c>
      <c r="AH72" s="99">
        <v>0</v>
      </c>
      <c r="AI72" s="99">
        <v>0</v>
      </c>
      <c r="AJ72" s="99">
        <v>0</v>
      </c>
    </row>
    <row r="73" spans="1:36" x14ac:dyDescent="0.2">
      <c r="A73" s="97">
        <v>21</v>
      </c>
      <c r="B73" s="97" t="s">
        <v>137</v>
      </c>
      <c r="C73" s="97" t="s">
        <v>138</v>
      </c>
      <c r="D73" s="97" t="s">
        <v>150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7">
        <v>0</v>
      </c>
      <c r="N73" s="97">
        <v>0</v>
      </c>
      <c r="O73" s="97">
        <v>0</v>
      </c>
      <c r="P73" s="97">
        <v>0</v>
      </c>
      <c r="Q73" s="97">
        <v>0</v>
      </c>
      <c r="R73" s="97">
        <v>0</v>
      </c>
      <c r="S73" s="97">
        <v>0</v>
      </c>
      <c r="T73" s="97">
        <v>0</v>
      </c>
      <c r="U73" s="97">
        <v>0</v>
      </c>
      <c r="V73" s="97">
        <v>0</v>
      </c>
      <c r="W73" s="96">
        <v>10.415660000000001</v>
      </c>
      <c r="X73" s="97">
        <v>0</v>
      </c>
      <c r="Y73" s="97">
        <v>0</v>
      </c>
      <c r="Z73" s="97">
        <v>0</v>
      </c>
      <c r="AA73" s="97">
        <v>0</v>
      </c>
      <c r="AB73" s="97">
        <v>0</v>
      </c>
      <c r="AC73" s="97">
        <v>0</v>
      </c>
      <c r="AD73" s="97">
        <v>0</v>
      </c>
      <c r="AE73" s="99">
        <v>0</v>
      </c>
      <c r="AF73" s="99">
        <v>0</v>
      </c>
      <c r="AG73" s="99">
        <v>0</v>
      </c>
      <c r="AH73" s="99">
        <v>0</v>
      </c>
      <c r="AI73" s="99">
        <v>0</v>
      </c>
      <c r="AJ73" s="99">
        <v>0</v>
      </c>
    </row>
    <row r="74" spans="1:36" x14ac:dyDescent="0.2">
      <c r="A74" s="97">
        <v>22</v>
      </c>
      <c r="B74" s="97" t="s">
        <v>137</v>
      </c>
      <c r="C74" s="97" t="s">
        <v>138</v>
      </c>
      <c r="D74" s="97" t="s">
        <v>151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>
        <v>0</v>
      </c>
      <c r="S74" s="97">
        <v>0</v>
      </c>
      <c r="T74" s="97">
        <v>0</v>
      </c>
      <c r="U74" s="97">
        <v>0</v>
      </c>
      <c r="V74" s="97">
        <v>0</v>
      </c>
      <c r="W74" s="96">
        <v>20.987310000000001</v>
      </c>
      <c r="X74" s="97">
        <v>0</v>
      </c>
      <c r="Y74" s="97">
        <v>0</v>
      </c>
      <c r="Z74" s="97">
        <v>0</v>
      </c>
      <c r="AA74" s="97">
        <v>0</v>
      </c>
      <c r="AB74" s="97">
        <v>0</v>
      </c>
      <c r="AC74" s="97">
        <v>0</v>
      </c>
      <c r="AD74" s="97">
        <v>0</v>
      </c>
      <c r="AE74" s="99">
        <v>0</v>
      </c>
      <c r="AF74" s="99">
        <v>0</v>
      </c>
      <c r="AG74" s="99">
        <v>0</v>
      </c>
      <c r="AH74" s="99">
        <v>0</v>
      </c>
      <c r="AI74" s="99">
        <v>0</v>
      </c>
      <c r="AJ74" s="99">
        <v>0</v>
      </c>
    </row>
    <row r="75" spans="1:36" x14ac:dyDescent="0.2">
      <c r="A75" s="97">
        <v>23</v>
      </c>
      <c r="B75" s="97" t="s">
        <v>137</v>
      </c>
      <c r="C75" s="97" t="s">
        <v>138</v>
      </c>
      <c r="D75" s="97" t="s">
        <v>152</v>
      </c>
      <c r="E75" s="97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  <c r="L75" s="97">
        <v>0</v>
      </c>
      <c r="M75" s="97">
        <v>0</v>
      </c>
      <c r="N75" s="97">
        <v>0</v>
      </c>
      <c r="O75" s="97">
        <v>0</v>
      </c>
      <c r="P75" s="97">
        <v>0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7">
        <v>0</v>
      </c>
      <c r="W75" s="97">
        <v>0</v>
      </c>
      <c r="X75" s="97">
        <v>0</v>
      </c>
      <c r="Y75" s="97">
        <v>0</v>
      </c>
      <c r="Z75" s="97">
        <v>0</v>
      </c>
      <c r="AA75" s="97">
        <v>0</v>
      </c>
      <c r="AB75" s="97">
        <v>0</v>
      </c>
      <c r="AC75" s="97">
        <v>0</v>
      </c>
      <c r="AD75" s="97">
        <v>0</v>
      </c>
      <c r="AE75" s="99">
        <v>0</v>
      </c>
      <c r="AF75" s="99">
        <v>0</v>
      </c>
      <c r="AG75" s="99">
        <v>0</v>
      </c>
      <c r="AH75" s="99">
        <v>0</v>
      </c>
      <c r="AI75" s="99">
        <v>0</v>
      </c>
      <c r="AJ75" s="99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0"/>
  <sheetViews>
    <sheetView zoomScale="85" zoomScaleNormal="85" zoomScalePageLayoutView="85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D36" sqref="D36"/>
    </sheetView>
  </sheetViews>
  <sheetFormatPr baseColWidth="10" defaultColWidth="10.83203125" defaultRowHeight="16" x14ac:dyDescent="0.2"/>
  <cols>
    <col min="1" max="1" width="21.33203125" style="1" customWidth="1"/>
    <col min="2" max="2" width="12.83203125" style="1" bestFit="1" customWidth="1"/>
    <col min="3" max="13" width="10.33203125" style="1" bestFit="1" customWidth="1"/>
    <col min="14" max="14" width="14.1640625" style="1" customWidth="1"/>
    <col min="15" max="15" width="13" style="1" customWidth="1"/>
    <col min="16" max="21" width="13.6640625" style="1" bestFit="1" customWidth="1"/>
    <col min="22" max="22" width="10.83203125" style="1"/>
    <col min="23" max="23" width="12.83203125" style="2" bestFit="1" customWidth="1"/>
    <col min="24" max="16384" width="10.83203125" style="1"/>
  </cols>
  <sheetData>
    <row r="1" spans="1:28" x14ac:dyDescent="0.2">
      <c r="P1" s="52" t="s">
        <v>49</v>
      </c>
    </row>
    <row r="2" spans="1:28" x14ac:dyDescent="0.2">
      <c r="A2" s="1" t="s">
        <v>18</v>
      </c>
      <c r="P2" s="1" t="s">
        <v>0</v>
      </c>
      <c r="Q2" s="1" t="s">
        <v>0</v>
      </c>
      <c r="R2" s="1" t="s">
        <v>1</v>
      </c>
      <c r="S2" s="1" t="s">
        <v>1</v>
      </c>
      <c r="T2" s="1" t="s">
        <v>2</v>
      </c>
      <c r="U2" s="1" t="s">
        <v>2</v>
      </c>
    </row>
    <row r="3" spans="1:28" x14ac:dyDescent="0.2">
      <c r="C3" s="1" t="s">
        <v>0</v>
      </c>
      <c r="D3" s="1" t="s">
        <v>0</v>
      </c>
      <c r="E3" s="1" t="s">
        <v>0</v>
      </c>
      <c r="F3" s="1" t="s">
        <v>0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2</v>
      </c>
      <c r="L3" s="1" t="s">
        <v>2</v>
      </c>
      <c r="M3" s="1" t="s">
        <v>2</v>
      </c>
      <c r="N3" s="1" t="s">
        <v>2</v>
      </c>
      <c r="P3" s="1" t="s">
        <v>7</v>
      </c>
      <c r="Q3" s="1" t="s">
        <v>7</v>
      </c>
      <c r="R3" s="1" t="s">
        <v>7</v>
      </c>
      <c r="S3" s="1" t="s">
        <v>7</v>
      </c>
      <c r="T3" s="1" t="s">
        <v>7</v>
      </c>
      <c r="U3" s="1" t="s">
        <v>7</v>
      </c>
      <c r="W3" s="2" t="s">
        <v>24</v>
      </c>
      <c r="Y3" s="1" t="s">
        <v>8</v>
      </c>
      <c r="Z3" s="37"/>
      <c r="AA3" s="38"/>
      <c r="AB3" s="32"/>
    </row>
    <row r="4" spans="1:28" x14ac:dyDescent="0.2">
      <c r="B4" s="51" t="s">
        <v>48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3</v>
      </c>
      <c r="L4" s="1" t="s">
        <v>4</v>
      </c>
      <c r="M4" s="1" t="s">
        <v>5</v>
      </c>
      <c r="N4" s="1" t="s">
        <v>6</v>
      </c>
      <c r="P4" s="1" t="s">
        <v>15</v>
      </c>
      <c r="Q4" s="1" t="s">
        <v>16</v>
      </c>
      <c r="R4" s="1" t="s">
        <v>15</v>
      </c>
      <c r="S4" s="1" t="s">
        <v>16</v>
      </c>
      <c r="T4" s="1" t="s">
        <v>15</v>
      </c>
      <c r="U4" s="1" t="s">
        <v>16</v>
      </c>
      <c r="W4" s="51" t="s">
        <v>27</v>
      </c>
      <c r="Y4" s="1" t="s">
        <v>19</v>
      </c>
      <c r="Z4" s="39" t="s">
        <v>20</v>
      </c>
      <c r="AA4" s="39" t="s">
        <v>21</v>
      </c>
      <c r="AB4" s="33"/>
    </row>
    <row r="5" spans="1:28" s="8" customFormat="1" x14ac:dyDescent="0.2">
      <c r="A5" s="8" t="s">
        <v>0</v>
      </c>
      <c r="B5" s="8" t="s">
        <v>3</v>
      </c>
      <c r="C5" s="22">
        <v>345.92537409851411</v>
      </c>
      <c r="D5" s="22">
        <v>156.29710499863282</v>
      </c>
      <c r="E5" s="22">
        <v>94.773837671827337</v>
      </c>
      <c r="F5" s="22">
        <v>594.3630182951523</v>
      </c>
      <c r="G5" s="16">
        <v>818.90862001074868</v>
      </c>
      <c r="H5" s="10">
        <v>154.47201964566847</v>
      </c>
      <c r="I5" s="10">
        <v>831.78747051226617</v>
      </c>
      <c r="J5" s="17">
        <v>396.76553879248621</v>
      </c>
      <c r="K5" s="8">
        <v>409.4713256054041</v>
      </c>
      <c r="L5" s="8">
        <v>561.93404556553901</v>
      </c>
      <c r="M5" s="8">
        <v>241.39101018671661</v>
      </c>
      <c r="N5" s="17">
        <v>553.50754065127148</v>
      </c>
      <c r="P5" s="22">
        <v>393.63640959108147</v>
      </c>
      <c r="Q5" s="22">
        <v>1.0000000000000001E-9</v>
      </c>
      <c r="R5" s="8">
        <v>901.59785644882948</v>
      </c>
      <c r="S5" s="8">
        <v>1.0000000000000001E-9</v>
      </c>
      <c r="T5" s="8">
        <v>446.05978605265597</v>
      </c>
      <c r="U5" s="8">
        <v>1.0000000000000001E-9</v>
      </c>
      <c r="W5" s="9">
        <f>SUM(C5:U5)</f>
        <v>6900.8909581297958</v>
      </c>
      <c r="Y5" s="40">
        <f>SUM(Z5:AA5)</f>
        <v>5315.8952134735864</v>
      </c>
      <c r="Z5" s="34">
        <f>SUM(G5:N5)</f>
        <v>3968.2375709701009</v>
      </c>
      <c r="AA5" s="34">
        <f>SUM(R5:U5)</f>
        <v>1347.6576425034855</v>
      </c>
    </row>
    <row r="6" spans="1:28" s="8" customFormat="1" x14ac:dyDescent="0.2">
      <c r="A6" s="8" t="s">
        <v>0</v>
      </c>
      <c r="B6" s="8" t="s">
        <v>4</v>
      </c>
      <c r="C6" s="22">
        <v>353.67782369866541</v>
      </c>
      <c r="D6" s="22">
        <v>443.38415188011146</v>
      </c>
      <c r="E6" s="22">
        <v>6.6015784306636682</v>
      </c>
      <c r="F6" s="22">
        <v>908.44157017495559</v>
      </c>
      <c r="G6" s="16">
        <v>41.706118392338844</v>
      </c>
      <c r="H6" s="10">
        <v>91.767635495795915</v>
      </c>
      <c r="I6" s="10">
        <v>560.78738424063613</v>
      </c>
      <c r="J6" s="17">
        <v>839.22724893787222</v>
      </c>
      <c r="K6" s="8">
        <v>469.97842570012659</v>
      </c>
      <c r="L6" s="8">
        <v>769.94410069843457</v>
      </c>
      <c r="M6" s="8">
        <v>82.977490242577943</v>
      </c>
      <c r="N6" s="17">
        <v>368.48079680924928</v>
      </c>
      <c r="P6" s="22">
        <v>513.78871888619472</v>
      </c>
      <c r="Q6" s="22">
        <v>1.0000000000000001E-9</v>
      </c>
      <c r="R6" s="8">
        <v>693.99818114412972</v>
      </c>
      <c r="S6" s="8">
        <v>1.0000000000000001E-9</v>
      </c>
      <c r="T6" s="8">
        <v>512.3310054178703</v>
      </c>
      <c r="U6" s="8">
        <v>1.0000000000000001E-9</v>
      </c>
      <c r="W6" s="9">
        <f t="shared" ref="W6:W16" si="0">SUM(C6:U6)</f>
        <v>6657.0922301526225</v>
      </c>
      <c r="Y6" s="40">
        <f t="shared" ref="Y6:Y16" si="1">SUM(Z6:AA6)</f>
        <v>4431.1983870810309</v>
      </c>
      <c r="Z6" s="34">
        <f t="shared" ref="Z6:Z8" si="2">SUM(G6:N6)</f>
        <v>3224.8692005170315</v>
      </c>
      <c r="AA6" s="34">
        <f t="shared" ref="AA6:AA8" si="3">SUM(R6:U6)</f>
        <v>1206.3291865639999</v>
      </c>
    </row>
    <row r="7" spans="1:28" s="8" customFormat="1" x14ac:dyDescent="0.2">
      <c r="A7" s="8" t="s">
        <v>0</v>
      </c>
      <c r="B7" s="8" t="s">
        <v>5</v>
      </c>
      <c r="C7" s="22">
        <v>290.58200865388329</v>
      </c>
      <c r="D7" s="22">
        <v>795.36054094899418</v>
      </c>
      <c r="E7" s="22">
        <v>243.21644978025691</v>
      </c>
      <c r="F7" s="22">
        <v>825.02971869775797</v>
      </c>
      <c r="G7" s="16">
        <v>752.65023319488375</v>
      </c>
      <c r="H7" s="10">
        <v>1.5143303960598598</v>
      </c>
      <c r="I7" s="10">
        <v>340.49937984429135</v>
      </c>
      <c r="J7" s="17">
        <v>231.65447899464408</v>
      </c>
      <c r="K7" s="8">
        <v>251.16020687863005</v>
      </c>
      <c r="L7" s="8">
        <v>604.70932298546882</v>
      </c>
      <c r="M7" s="8">
        <v>525.75681046376337</v>
      </c>
      <c r="N7" s="17">
        <v>610.35177428402073</v>
      </c>
      <c r="P7" s="22">
        <v>383.66912266079788</v>
      </c>
      <c r="Q7" s="22">
        <v>1.0000000000000001E-9</v>
      </c>
      <c r="R7" s="8">
        <v>752.84359797941443</v>
      </c>
      <c r="S7" s="8">
        <v>1.0000000000000001E-9</v>
      </c>
      <c r="T7" s="8">
        <v>908.85828287535821</v>
      </c>
      <c r="U7" s="8">
        <v>1.0000000000000001E-9</v>
      </c>
      <c r="W7" s="9">
        <f t="shared" si="0"/>
        <v>7517.8562586412254</v>
      </c>
      <c r="Y7" s="40">
        <f t="shared" si="1"/>
        <v>4979.9984178985351</v>
      </c>
      <c r="Z7" s="34">
        <f t="shared" si="2"/>
        <v>3318.2965370417623</v>
      </c>
      <c r="AA7" s="34">
        <f t="shared" si="3"/>
        <v>1661.7018808567727</v>
      </c>
    </row>
    <row r="8" spans="1:28" s="8" customFormat="1" x14ac:dyDescent="0.2">
      <c r="A8" s="8" t="s">
        <v>0</v>
      </c>
      <c r="B8" s="8" t="s">
        <v>6</v>
      </c>
      <c r="C8" s="22">
        <v>636.9714277110445</v>
      </c>
      <c r="D8" s="22">
        <v>259.41511898055535</v>
      </c>
      <c r="E8" s="22">
        <v>289.08950666697899</v>
      </c>
      <c r="F8" s="22">
        <v>813.31943992470701</v>
      </c>
      <c r="G8" s="16">
        <v>499.77006643395794</v>
      </c>
      <c r="H8" s="10">
        <v>715.79673009562168</v>
      </c>
      <c r="I8" s="10">
        <v>947.10829733387584</v>
      </c>
      <c r="J8" s="17">
        <v>645.41044976341459</v>
      </c>
      <c r="K8" s="8">
        <v>855.73647009470699</v>
      </c>
      <c r="L8" s="8">
        <v>221.14559653674547</v>
      </c>
      <c r="M8" s="8">
        <v>898.34740360868807</v>
      </c>
      <c r="N8" s="17">
        <v>41.250193746579789</v>
      </c>
      <c r="P8" s="22">
        <v>91.175963323176234</v>
      </c>
      <c r="Q8" s="22">
        <v>1.0000000000000001E-9</v>
      </c>
      <c r="R8" s="8">
        <v>652.63922550267546</v>
      </c>
      <c r="S8" s="8">
        <v>1.0000000000000001E-9</v>
      </c>
      <c r="T8" s="8">
        <v>300.9264859779347</v>
      </c>
      <c r="U8" s="8">
        <v>1.0000000000000001E-9</v>
      </c>
      <c r="W8" s="9">
        <f t="shared" si="0"/>
        <v>7868.1023757036646</v>
      </c>
      <c r="Y8" s="41">
        <f t="shared" si="1"/>
        <v>5778.1309190962002</v>
      </c>
      <c r="Z8" s="35">
        <f t="shared" si="2"/>
        <v>4824.5652076135902</v>
      </c>
      <c r="AA8" s="35">
        <f t="shared" si="3"/>
        <v>953.56571148261014</v>
      </c>
    </row>
    <row r="9" spans="1:28" s="12" customFormat="1" x14ac:dyDescent="0.2">
      <c r="A9" s="12" t="s">
        <v>1</v>
      </c>
      <c r="B9" s="12" t="s">
        <v>3</v>
      </c>
      <c r="C9" s="12">
        <v>547.09589614176116</v>
      </c>
      <c r="D9" s="12">
        <v>465.59901264424195</v>
      </c>
      <c r="E9" s="12">
        <v>909.6806442562895</v>
      </c>
      <c r="F9" s="12">
        <v>276.26628217484449</v>
      </c>
      <c r="G9" s="23">
        <v>517.654077361031</v>
      </c>
      <c r="H9" s="24">
        <v>148.86855023787894</v>
      </c>
      <c r="I9" s="24">
        <v>779.49700937940622</v>
      </c>
      <c r="J9" s="25">
        <v>553.31830741685928</v>
      </c>
      <c r="K9" s="12">
        <v>196.61304791483559</v>
      </c>
      <c r="L9" s="12">
        <v>284.80233195525108</v>
      </c>
      <c r="M9" s="12">
        <v>304.81056013236508</v>
      </c>
      <c r="N9" s="19">
        <v>827.63379625679772</v>
      </c>
      <c r="P9" s="12">
        <v>630.06971081442452</v>
      </c>
      <c r="Q9" s="12">
        <v>1.0000000000000001E-9</v>
      </c>
      <c r="R9" s="24">
        <v>565.31155709247128</v>
      </c>
      <c r="S9" s="24">
        <v>1.0000000000000001E-9</v>
      </c>
      <c r="T9" s="12">
        <v>857.1130861208959</v>
      </c>
      <c r="U9" s="12">
        <v>1.0000000000000001E-9</v>
      </c>
      <c r="W9" s="13">
        <f t="shared" si="0"/>
        <v>7864.3338699023561</v>
      </c>
      <c r="Y9" s="42">
        <f t="shared" si="1"/>
        <v>5299.6843684137075</v>
      </c>
      <c r="Z9" s="36">
        <f>SUM(C9:F9,K9:N9)</f>
        <v>3812.5015714763867</v>
      </c>
      <c r="AA9" s="36">
        <f>SUM(P9:Q9,T9:U9)</f>
        <v>1487.1827969373203</v>
      </c>
    </row>
    <row r="10" spans="1:28" s="10" customFormat="1" x14ac:dyDescent="0.2">
      <c r="A10" s="10" t="s">
        <v>1</v>
      </c>
      <c r="B10" s="10" t="s">
        <v>4</v>
      </c>
      <c r="C10" s="10">
        <v>751.72193628663047</v>
      </c>
      <c r="D10" s="10">
        <v>936.4778586288661</v>
      </c>
      <c r="E10" s="10">
        <v>822.2679842657999</v>
      </c>
      <c r="F10" s="10">
        <v>637.55738342677455</v>
      </c>
      <c r="G10" s="26">
        <v>610.7829228601687</v>
      </c>
      <c r="H10" s="27">
        <v>496.0309689945924</v>
      </c>
      <c r="I10" s="27">
        <v>98.340391328489261</v>
      </c>
      <c r="J10" s="28">
        <v>924.2476457259653</v>
      </c>
      <c r="K10" s="10">
        <v>607.87516796084719</v>
      </c>
      <c r="L10" s="10">
        <v>688.91066618964464</v>
      </c>
      <c r="M10" s="10">
        <v>872.05624756104953</v>
      </c>
      <c r="N10" s="17">
        <v>972.07930584628923</v>
      </c>
      <c r="P10" s="10">
        <v>847.21180888819003</v>
      </c>
      <c r="Q10" s="10">
        <v>1.0000000000000001E-9</v>
      </c>
      <c r="R10" s="27">
        <v>209.07146183270942</v>
      </c>
      <c r="S10" s="27">
        <v>1.0000000000000001E-9</v>
      </c>
      <c r="T10" s="10">
        <v>36.650476765508145</v>
      </c>
      <c r="U10" s="10">
        <v>1.0000000000000001E-9</v>
      </c>
      <c r="W10" s="11">
        <f t="shared" si="0"/>
        <v>9511.2822265645264</v>
      </c>
      <c r="Y10" s="42">
        <f t="shared" si="1"/>
        <v>7172.8088358216</v>
      </c>
      <c r="Z10" s="36">
        <f t="shared" ref="Z10:Z12" si="4">SUM(C10:F10,K10:N10)</f>
        <v>6288.9465501659015</v>
      </c>
      <c r="AA10" s="36">
        <f t="shared" ref="AA10:AA12" si="5">SUM(P10:Q10,T10:U10)</f>
        <v>883.8622856556982</v>
      </c>
    </row>
    <row r="11" spans="1:28" s="10" customFormat="1" x14ac:dyDescent="0.2">
      <c r="A11" s="10" t="s">
        <v>1</v>
      </c>
      <c r="B11" s="10" t="s">
        <v>5</v>
      </c>
      <c r="C11" s="10">
        <v>294.55572982509102</v>
      </c>
      <c r="D11" s="10">
        <v>443.99457768641702</v>
      </c>
      <c r="E11" s="10">
        <v>6.5322510165288783</v>
      </c>
      <c r="F11" s="10">
        <v>828.27586972641632</v>
      </c>
      <c r="G11" s="26">
        <v>928.52801065433766</v>
      </c>
      <c r="H11" s="27">
        <v>534.91190696214016</v>
      </c>
      <c r="I11" s="27">
        <v>366.73891657155832</v>
      </c>
      <c r="J11" s="28">
        <v>257.39070304653188</v>
      </c>
      <c r="K11" s="10">
        <v>890.01581593238132</v>
      </c>
      <c r="L11" s="10">
        <v>428.7210816411523</v>
      </c>
      <c r="M11" s="10">
        <v>641.34012484034827</v>
      </c>
      <c r="N11" s="17">
        <v>25.913121804403193</v>
      </c>
      <c r="P11" s="10">
        <v>164.99670946198174</v>
      </c>
      <c r="Q11" s="10">
        <v>1.0000000000000001E-9</v>
      </c>
      <c r="R11" s="27">
        <v>419.02581741209252</v>
      </c>
      <c r="S11" s="27">
        <v>1.0000000000000001E-9</v>
      </c>
      <c r="T11" s="10">
        <v>885.87076199754574</v>
      </c>
      <c r="U11" s="10">
        <v>1.0000000000000001E-9</v>
      </c>
      <c r="W11" s="11">
        <f t="shared" si="0"/>
        <v>7116.8113985819273</v>
      </c>
      <c r="Y11" s="42">
        <f t="shared" si="1"/>
        <v>4610.2160439342661</v>
      </c>
      <c r="Z11" s="36">
        <f t="shared" si="4"/>
        <v>3559.3485724727384</v>
      </c>
      <c r="AA11" s="36">
        <f t="shared" si="5"/>
        <v>1050.8674714615274</v>
      </c>
    </row>
    <row r="12" spans="1:28" s="14" customFormat="1" x14ac:dyDescent="0.2">
      <c r="A12" s="14" t="s">
        <v>1</v>
      </c>
      <c r="B12" s="14" t="s">
        <v>6</v>
      </c>
      <c r="C12" s="14">
        <v>112.79363636572215</v>
      </c>
      <c r="D12" s="14">
        <v>517.81621794645855</v>
      </c>
      <c r="E12" s="14">
        <v>790.67333980954629</v>
      </c>
      <c r="F12" s="14">
        <v>459.01175914429336</v>
      </c>
      <c r="G12" s="29">
        <v>78.756656379616047</v>
      </c>
      <c r="H12" s="30">
        <v>748.32657708383999</v>
      </c>
      <c r="I12" s="30">
        <v>253.90984702956044</v>
      </c>
      <c r="J12" s="31">
        <v>217.93654919940474</v>
      </c>
      <c r="K12" s="14">
        <v>586.42916862916638</v>
      </c>
      <c r="L12" s="14">
        <v>672.84959250289126</v>
      </c>
      <c r="M12" s="14">
        <v>424.47694299601068</v>
      </c>
      <c r="N12" s="21">
        <v>157.34045849609225</v>
      </c>
      <c r="P12" s="14">
        <v>799.75493000060715</v>
      </c>
      <c r="Q12" s="14">
        <v>1.0000000000000001E-9</v>
      </c>
      <c r="R12" s="30">
        <v>355.38351654783082</v>
      </c>
      <c r="S12" s="30">
        <v>1.0000000000000001E-9</v>
      </c>
      <c r="T12" s="14">
        <v>501.08802619402769</v>
      </c>
      <c r="U12" s="14">
        <v>1.0000000000000001E-9</v>
      </c>
      <c r="W12" s="15">
        <f t="shared" si="0"/>
        <v>6676.547218328069</v>
      </c>
      <c r="Y12" s="41">
        <f t="shared" si="1"/>
        <v>5022.2340720868151</v>
      </c>
      <c r="Z12" s="35">
        <f t="shared" si="4"/>
        <v>3721.3911158901806</v>
      </c>
      <c r="AA12" s="35">
        <f t="shared" si="5"/>
        <v>1300.8429561966348</v>
      </c>
    </row>
    <row r="13" spans="1:28" s="8" customFormat="1" x14ac:dyDescent="0.2">
      <c r="A13" s="8" t="s">
        <v>2</v>
      </c>
      <c r="B13" s="8" t="s">
        <v>3</v>
      </c>
      <c r="C13" s="8">
        <v>45.95837298440231</v>
      </c>
      <c r="D13" s="8">
        <v>456.93505916183716</v>
      </c>
      <c r="E13" s="8">
        <v>552.07855584062236</v>
      </c>
      <c r="F13" s="8">
        <v>571.87426356761603</v>
      </c>
      <c r="G13" s="18">
        <v>632.46713200744171</v>
      </c>
      <c r="H13" s="12">
        <v>679.71966994178399</v>
      </c>
      <c r="I13" s="12">
        <v>729.65041252455683</v>
      </c>
      <c r="J13" s="19">
        <v>607.36589675268192</v>
      </c>
      <c r="K13" s="22">
        <v>796.18899033045375</v>
      </c>
      <c r="L13" s="22">
        <v>185.50371685225008</v>
      </c>
      <c r="M13" s="22">
        <v>14.643005964547594</v>
      </c>
      <c r="N13" s="28">
        <v>957.74205609145179</v>
      </c>
      <c r="P13" s="8">
        <v>337.64087332717776</v>
      </c>
      <c r="Q13" s="8">
        <v>1.0000000000000001E-9</v>
      </c>
      <c r="R13" s="8">
        <v>320.10528943607409</v>
      </c>
      <c r="S13" s="8">
        <v>1.0000000000000001E-9</v>
      </c>
      <c r="T13" s="22">
        <v>193.704099151512</v>
      </c>
      <c r="U13" s="22">
        <v>1.0000000000000001E-9</v>
      </c>
      <c r="W13" s="9">
        <f t="shared" si="0"/>
        <v>7081.5773939374103</v>
      </c>
      <c r="Y13" s="40">
        <f t="shared" si="1"/>
        <v>4933.7955255461948</v>
      </c>
      <c r="Z13" s="34">
        <f>SUM(C13:J13)</f>
        <v>4276.0493627809428</v>
      </c>
      <c r="AA13" s="34">
        <f>SUM(P13:S13)</f>
        <v>657.74616276525182</v>
      </c>
    </row>
    <row r="14" spans="1:28" s="8" customFormat="1" x14ac:dyDescent="0.2">
      <c r="A14" s="8" t="s">
        <v>2</v>
      </c>
      <c r="B14" s="8" t="s">
        <v>4</v>
      </c>
      <c r="C14" s="8">
        <v>962.44312371455896</v>
      </c>
      <c r="D14" s="8">
        <v>96.49111310040071</v>
      </c>
      <c r="E14" s="8">
        <v>544.25825882659467</v>
      </c>
      <c r="F14" s="8">
        <v>95.857849059597939</v>
      </c>
      <c r="G14" s="16">
        <v>674.5381287952664</v>
      </c>
      <c r="H14" s="10">
        <v>113.07021765649272</v>
      </c>
      <c r="I14" s="10">
        <v>711.28869937791819</v>
      </c>
      <c r="J14" s="17">
        <v>336.5902017024631</v>
      </c>
      <c r="K14" s="22">
        <v>787.42447033189228</v>
      </c>
      <c r="L14" s="22">
        <v>570.90366639032516</v>
      </c>
      <c r="M14" s="22">
        <v>241.44183630280079</v>
      </c>
      <c r="N14" s="28">
        <v>210.65993833744955</v>
      </c>
      <c r="P14" s="8">
        <v>478.79063187517647</v>
      </c>
      <c r="Q14" s="8">
        <v>1.0000000000000001E-9</v>
      </c>
      <c r="R14" s="8">
        <v>13.610129892042799</v>
      </c>
      <c r="S14" s="8">
        <v>1.0000000000000001E-9</v>
      </c>
      <c r="T14" s="22">
        <v>607.55478187087829</v>
      </c>
      <c r="U14" s="22">
        <v>1.0000000000000001E-9</v>
      </c>
      <c r="W14" s="9">
        <f t="shared" si="0"/>
        <v>6444.9230472368599</v>
      </c>
      <c r="Y14" s="40">
        <f t="shared" si="1"/>
        <v>4026.9383540025119</v>
      </c>
      <c r="Z14" s="34">
        <f t="shared" ref="Z14:Z16" si="6">SUM(C14:J14)</f>
        <v>3534.5375922332928</v>
      </c>
      <c r="AA14" s="34">
        <f t="shared" ref="AA14:AA16" si="7">SUM(P14:S14)</f>
        <v>492.40076176921923</v>
      </c>
    </row>
    <row r="15" spans="1:28" s="8" customFormat="1" x14ac:dyDescent="0.2">
      <c r="A15" s="8" t="s">
        <v>2</v>
      </c>
      <c r="B15" s="8" t="s">
        <v>5</v>
      </c>
      <c r="C15" s="8">
        <v>530.51607796324129</v>
      </c>
      <c r="D15" s="8">
        <v>190.08013861832583</v>
      </c>
      <c r="E15" s="8">
        <v>686.48921098283574</v>
      </c>
      <c r="F15" s="8">
        <v>191.2973903719124</v>
      </c>
      <c r="G15" s="16">
        <v>374.31324385150157</v>
      </c>
      <c r="H15" s="10">
        <v>615.15819003956744</v>
      </c>
      <c r="I15" s="10">
        <v>788.15317580222427</v>
      </c>
      <c r="J15" s="17">
        <v>738.07533396517863</v>
      </c>
      <c r="K15" s="22">
        <v>351.32394454736072</v>
      </c>
      <c r="L15" s="22">
        <v>31.855585695187759</v>
      </c>
      <c r="M15" s="22">
        <v>564.83347797090971</v>
      </c>
      <c r="N15" s="28">
        <v>622.10450728953174</v>
      </c>
      <c r="P15" s="8">
        <v>268.94035553286375</v>
      </c>
      <c r="Q15" s="8">
        <v>1.0000000000000001E-9</v>
      </c>
      <c r="R15" s="8">
        <v>814.21005913486135</v>
      </c>
      <c r="S15" s="8">
        <v>1.0000000000000001E-9</v>
      </c>
      <c r="T15" s="22">
        <v>559.06768157217812</v>
      </c>
      <c r="U15" s="22">
        <v>1.0000000000000001E-9</v>
      </c>
      <c r="W15" s="9">
        <f t="shared" si="0"/>
        <v>7326.4183733406826</v>
      </c>
      <c r="Y15" s="40">
        <f t="shared" si="1"/>
        <v>5197.2331762645126</v>
      </c>
      <c r="Z15" s="34">
        <f t="shared" si="6"/>
        <v>4114.0827615947874</v>
      </c>
      <c r="AA15" s="34">
        <f t="shared" si="7"/>
        <v>1083.150414669725</v>
      </c>
    </row>
    <row r="16" spans="1:28" s="8" customFormat="1" x14ac:dyDescent="0.2">
      <c r="A16" s="8" t="s">
        <v>2</v>
      </c>
      <c r="B16" s="8" t="s">
        <v>6</v>
      </c>
      <c r="C16" s="14">
        <v>857.05368229468741</v>
      </c>
      <c r="D16" s="14">
        <v>775.54460333134955</v>
      </c>
      <c r="E16" s="14">
        <v>896.6699414396694</v>
      </c>
      <c r="F16" s="14">
        <v>18.45590199315361</v>
      </c>
      <c r="G16" s="20">
        <v>914.85330910349614</v>
      </c>
      <c r="H16" s="14">
        <v>481.89282338137275</v>
      </c>
      <c r="I16" s="14">
        <v>307.89125943184092</v>
      </c>
      <c r="J16" s="21">
        <v>457.94311153619793</v>
      </c>
      <c r="K16" s="30">
        <v>252.89674238176153</v>
      </c>
      <c r="L16" s="30">
        <v>145.30267466876455</v>
      </c>
      <c r="M16" s="30">
        <v>982.33827932239581</v>
      </c>
      <c r="N16" s="31">
        <v>269.73060267391014</v>
      </c>
      <c r="P16" s="8">
        <v>700.3870757751456</v>
      </c>
      <c r="Q16" s="8">
        <v>1.0000000000000001E-9</v>
      </c>
      <c r="R16" s="8">
        <v>822.04530343257204</v>
      </c>
      <c r="S16" s="8">
        <v>1.0000000000000001E-9</v>
      </c>
      <c r="T16" s="22">
        <v>728.69122271184767</v>
      </c>
      <c r="U16" s="22">
        <v>1.0000000000000001E-9</v>
      </c>
      <c r="W16" s="9">
        <f t="shared" si="0"/>
        <v>8611.6965334811648</v>
      </c>
      <c r="Y16" s="40">
        <f t="shared" si="1"/>
        <v>6232.737011721485</v>
      </c>
      <c r="Z16" s="34">
        <f t="shared" si="6"/>
        <v>4710.3046325117675</v>
      </c>
      <c r="AA16" s="34">
        <f t="shared" si="7"/>
        <v>1522.4323792097175</v>
      </c>
    </row>
    <row r="17" spans="1:23" x14ac:dyDescent="0.2">
      <c r="G17" s="43"/>
      <c r="H17" s="32"/>
      <c r="I17" s="32"/>
      <c r="J17" s="44"/>
      <c r="W17" s="2">
        <f>SUM(W5:W16)</f>
        <v>89577.531884000316</v>
      </c>
    </row>
    <row r="18" spans="1:23" x14ac:dyDescent="0.2">
      <c r="A18" s="90" t="s">
        <v>50</v>
      </c>
      <c r="G18" s="43"/>
      <c r="H18" s="32"/>
      <c r="I18" s="32"/>
      <c r="J18" s="44"/>
    </row>
    <row r="19" spans="1:23" x14ac:dyDescent="0.2">
      <c r="A19" s="1" t="s">
        <v>0</v>
      </c>
      <c r="B19" s="1" t="s">
        <v>9</v>
      </c>
      <c r="C19" s="22">
        <f>C23-SUM(C5:C16)</f>
        <v>1171.5958683915942</v>
      </c>
      <c r="D19" s="22">
        <f t="shared" ref="D19:F19" si="8">D23-SUM(D5:D16)</f>
        <v>1119.6967322264318</v>
      </c>
      <c r="E19" s="22">
        <f t="shared" si="8"/>
        <v>1675.5246996536107</v>
      </c>
      <c r="F19" s="22">
        <f t="shared" si="8"/>
        <v>1648.3519291464836</v>
      </c>
      <c r="G19" s="43">
        <v>0</v>
      </c>
      <c r="H19" s="32">
        <v>0</v>
      </c>
      <c r="I19" s="32">
        <v>0</v>
      </c>
      <c r="J19" s="44">
        <v>0</v>
      </c>
      <c r="K19" s="1">
        <v>0</v>
      </c>
      <c r="L19" s="1">
        <v>0</v>
      </c>
      <c r="M19" s="1">
        <v>0</v>
      </c>
      <c r="N19" s="1">
        <v>0</v>
      </c>
    </row>
    <row r="20" spans="1:23" x14ac:dyDescent="0.2">
      <c r="A20" s="1" t="s">
        <v>1</v>
      </c>
      <c r="B20" s="1" t="s">
        <v>9</v>
      </c>
      <c r="C20" s="1">
        <v>0</v>
      </c>
      <c r="D20" s="1">
        <v>0</v>
      </c>
      <c r="E20" s="1">
        <v>0</v>
      </c>
      <c r="F20" s="1">
        <v>0</v>
      </c>
      <c r="G20" s="26">
        <f>G23-SUM(G5:G16)</f>
        <v>1019.405350857568</v>
      </c>
      <c r="H20" s="27">
        <f>H23-SUM(H5:H16)</f>
        <v>4729.7526066337114</v>
      </c>
      <c r="I20" s="27">
        <f>I23-SUM(I5:I16)</f>
        <v>401.15915520530325</v>
      </c>
      <c r="J20" s="28">
        <f>J23-SUM(J5:J16)</f>
        <v>470.6217524943695</v>
      </c>
      <c r="K20" s="1">
        <v>0</v>
      </c>
      <c r="L20" s="1">
        <v>0</v>
      </c>
      <c r="M20" s="1">
        <v>0</v>
      </c>
      <c r="N20" s="1">
        <v>0</v>
      </c>
    </row>
    <row r="21" spans="1:23" x14ac:dyDescent="0.2">
      <c r="A21" s="1" t="s">
        <v>2</v>
      </c>
      <c r="B21" s="1" t="s">
        <v>9</v>
      </c>
      <c r="C21" s="1">
        <v>0</v>
      </c>
      <c r="D21" s="1">
        <v>0</v>
      </c>
      <c r="E21" s="1">
        <v>0</v>
      </c>
      <c r="F21" s="1">
        <v>0</v>
      </c>
      <c r="G21" s="43">
        <v>0</v>
      </c>
      <c r="H21" s="32">
        <v>0</v>
      </c>
      <c r="I21" s="32">
        <v>0</v>
      </c>
      <c r="J21" s="44">
        <v>0</v>
      </c>
      <c r="K21" s="22">
        <f>K23-SUM(K5:K16)</f>
        <v>626.46361762984452</v>
      </c>
      <c r="L21" s="22">
        <f>L23-SUM(L5:L16)</f>
        <v>1278.3406655552044</v>
      </c>
      <c r="M21" s="22">
        <f>M23-SUM(M5:M16)</f>
        <v>1532.0051837485098</v>
      </c>
      <c r="N21" s="22">
        <f>N23-SUM(N5:N16)</f>
        <v>2994.9024411941191</v>
      </c>
    </row>
    <row r="22" spans="1:23" x14ac:dyDescent="0.2">
      <c r="G22" s="43"/>
      <c r="H22" s="32"/>
      <c r="I22" s="32"/>
      <c r="J22" s="44"/>
    </row>
    <row r="23" spans="1:23" s="2" customFormat="1" x14ac:dyDescent="0.2">
      <c r="A23" s="2" t="s">
        <v>10</v>
      </c>
      <c r="C23" s="2">
        <f t="array" ref="C23:N23">TRANSPOSE(W5:W16)</f>
        <v>6900.8909581297958</v>
      </c>
      <c r="D23" s="2">
        <v>6657.0922301526225</v>
      </c>
      <c r="E23" s="2">
        <v>7517.8562586412254</v>
      </c>
      <c r="F23" s="2">
        <v>7868.1023757036646</v>
      </c>
      <c r="G23" s="45">
        <v>7864.3338699023561</v>
      </c>
      <c r="H23" s="46">
        <v>9511.2822265645264</v>
      </c>
      <c r="I23" s="46">
        <v>7116.8113985819273</v>
      </c>
      <c r="J23" s="47">
        <v>6676.547218328069</v>
      </c>
      <c r="K23" s="2">
        <v>7081.5773939374103</v>
      </c>
      <c r="L23" s="2">
        <v>6444.9230472368599</v>
      </c>
      <c r="M23" s="2">
        <v>7326.4183733406826</v>
      </c>
      <c r="N23" s="2">
        <v>8611.6965334811648</v>
      </c>
      <c r="T23" s="1"/>
      <c r="U23" s="1"/>
    </row>
    <row r="24" spans="1:23" s="2" customFormat="1" x14ac:dyDescent="0.2">
      <c r="G24" s="45"/>
      <c r="H24" s="46"/>
      <c r="I24" s="46"/>
      <c r="J24" s="47"/>
      <c r="T24" s="1"/>
      <c r="U24" s="1"/>
    </row>
    <row r="25" spans="1:23" x14ac:dyDescent="0.2">
      <c r="A25" s="1" t="s">
        <v>25</v>
      </c>
      <c r="B25" s="52" t="s">
        <v>26</v>
      </c>
      <c r="G25" s="43"/>
      <c r="H25" s="32"/>
      <c r="I25" s="32"/>
      <c r="J25" s="44"/>
    </row>
    <row r="26" spans="1:23" x14ac:dyDescent="0.2">
      <c r="A26" s="1" t="s">
        <v>22</v>
      </c>
      <c r="B26" s="52"/>
      <c r="C26" s="22">
        <v>300</v>
      </c>
      <c r="D26" s="22">
        <v>320</v>
      </c>
      <c r="E26" s="22">
        <v>280</v>
      </c>
      <c r="F26" s="22">
        <v>400</v>
      </c>
      <c r="G26" s="26">
        <v>400</v>
      </c>
      <c r="H26" s="27">
        <v>320</v>
      </c>
      <c r="I26" s="27">
        <v>200</v>
      </c>
      <c r="J26" s="28">
        <v>150</v>
      </c>
      <c r="K26" s="22">
        <v>400</v>
      </c>
      <c r="L26" s="22">
        <v>230</v>
      </c>
      <c r="M26" s="22">
        <v>400</v>
      </c>
      <c r="N26" s="22">
        <v>500</v>
      </c>
      <c r="O26" s="51" t="s">
        <v>23</v>
      </c>
      <c r="P26" s="22">
        <v>30</v>
      </c>
      <c r="Q26" s="22">
        <v>0</v>
      </c>
      <c r="R26" s="22">
        <v>50</v>
      </c>
      <c r="S26" s="22">
        <v>0</v>
      </c>
      <c r="T26" s="22">
        <v>10</v>
      </c>
      <c r="U26" s="22">
        <v>0</v>
      </c>
    </row>
    <row r="31" spans="1:23" x14ac:dyDescent="0.2">
      <c r="A31" s="1" t="s">
        <v>51</v>
      </c>
    </row>
    <row r="33" spans="1:14" x14ac:dyDescent="0.2">
      <c r="A33" s="51" t="s">
        <v>14</v>
      </c>
      <c r="C33" s="3">
        <f t="shared" ref="C33:N33" si="9">C26/C23</f>
        <v>4.3472647491491843E-2</v>
      </c>
      <c r="D33" s="3">
        <f t="shared" si="9"/>
        <v>4.8069035088712235E-2</v>
      </c>
      <c r="E33" s="3">
        <f t="shared" si="9"/>
        <v>3.7244659962494028E-2</v>
      </c>
      <c r="F33" s="3">
        <f t="shared" si="9"/>
        <v>5.0838179385563342E-2</v>
      </c>
      <c r="G33" s="48">
        <f t="shared" si="9"/>
        <v>5.0862540504650069E-2</v>
      </c>
      <c r="H33" s="49">
        <f t="shared" si="9"/>
        <v>3.364425451557481E-2</v>
      </c>
      <c r="I33" s="49">
        <f t="shared" si="9"/>
        <v>2.8102472975446751E-2</v>
      </c>
      <c r="J33" s="50">
        <f t="shared" si="9"/>
        <v>2.2466702487811175E-2</v>
      </c>
      <c r="K33" s="3">
        <f t="shared" si="9"/>
        <v>5.6484590614294901E-2</v>
      </c>
      <c r="L33" s="3">
        <f t="shared" si="9"/>
        <v>3.5687004843076936E-2</v>
      </c>
      <c r="M33" s="3">
        <f t="shared" si="9"/>
        <v>5.4596936677206019E-2</v>
      </c>
      <c r="N33" s="3">
        <f t="shared" si="9"/>
        <v>5.8060568908352088E-2</v>
      </c>
    </row>
    <row r="35" spans="1:14" x14ac:dyDescent="0.2">
      <c r="A35" s="1" t="s">
        <v>0</v>
      </c>
      <c r="B35" s="225" t="s">
        <v>12</v>
      </c>
      <c r="C35" s="3">
        <f t="shared" ref="C35:N35" si="10">C5/C$23</f>
        <v>5.0127639488490486E-2</v>
      </c>
      <c r="D35" s="3">
        <f t="shared" si="10"/>
        <v>2.3478284451385691E-2</v>
      </c>
      <c r="E35" s="3">
        <f t="shared" si="10"/>
        <v>1.2606497705099343E-2</v>
      </c>
      <c r="F35" s="3">
        <f t="shared" si="10"/>
        <v>7.5540834360584549E-2</v>
      </c>
      <c r="G35" s="3">
        <f t="shared" si="10"/>
        <v>0.10412943213725949</v>
      </c>
      <c r="H35" s="3">
        <f t="shared" si="10"/>
        <v>1.6240924826542946E-2</v>
      </c>
      <c r="I35" s="3">
        <f t="shared" si="10"/>
        <v>0.11687642455693086</v>
      </c>
      <c r="J35" s="3">
        <f t="shared" si="10"/>
        <v>5.9426755449779274E-2</v>
      </c>
      <c r="K35" s="3">
        <f t="shared" si="10"/>
        <v>5.782205048778475E-2</v>
      </c>
      <c r="L35" s="3">
        <f t="shared" si="10"/>
        <v>8.7190186980813947E-2</v>
      </c>
      <c r="M35" s="3">
        <f t="shared" si="10"/>
        <v>3.2948024244027402E-2</v>
      </c>
      <c r="N35" s="3">
        <f t="shared" si="10"/>
        <v>6.4273925410551283E-2</v>
      </c>
    </row>
    <row r="36" spans="1:14" x14ac:dyDescent="0.2">
      <c r="A36" s="1" t="s">
        <v>0</v>
      </c>
      <c r="B36" s="225"/>
      <c r="C36" s="3">
        <f t="shared" ref="C36:N36" si="11">C6/C$23</f>
        <v>5.1251037850700266E-2</v>
      </c>
      <c r="D36" s="3">
        <f t="shared" si="11"/>
        <v>6.6603276107824974E-2</v>
      </c>
      <c r="E36" s="3">
        <f t="shared" si="11"/>
        <v>8.7811979952072601E-4</v>
      </c>
      <c r="F36" s="3">
        <f t="shared" si="11"/>
        <v>0.11545878876464305</v>
      </c>
      <c r="G36" s="3">
        <f t="shared" si="11"/>
        <v>5.3031978400551643E-3</v>
      </c>
      <c r="H36" s="3">
        <f t="shared" si="11"/>
        <v>9.6482927653532974E-3</v>
      </c>
      <c r="I36" s="3">
        <f t="shared" si="11"/>
        <v>7.8797561552969742E-2</v>
      </c>
      <c r="J36" s="3">
        <f t="shared" si="11"/>
        <v>0.1256977928103428</v>
      </c>
      <c r="K36" s="3">
        <f t="shared" si="11"/>
        <v>6.6366347433056166E-2</v>
      </c>
      <c r="L36" s="3">
        <f t="shared" si="11"/>
        <v>0.11946521239358067</v>
      </c>
      <c r="M36" s="3">
        <f t="shared" si="11"/>
        <v>1.1325791951018771E-2</v>
      </c>
      <c r="N36" s="3">
        <f t="shared" si="11"/>
        <v>4.2788409389095804E-2</v>
      </c>
    </row>
    <row r="37" spans="1:14" x14ac:dyDescent="0.2">
      <c r="A37" s="1" t="s">
        <v>0</v>
      </c>
      <c r="B37" s="225"/>
      <c r="C37" s="3">
        <f t="shared" ref="C37:N37" si="12">C7/C$23</f>
        <v>4.2107897431933002E-2</v>
      </c>
      <c r="D37" s="3">
        <f t="shared" si="12"/>
        <v>0.11947566797204483</v>
      </c>
      <c r="E37" s="3">
        <f t="shared" si="12"/>
        <v>3.2351835604823839E-2</v>
      </c>
      <c r="F37" s="3">
        <f t="shared" si="12"/>
        <v>0.10485752209394371</v>
      </c>
      <c r="G37" s="3">
        <f t="shared" si="12"/>
        <v>9.5704257429272729E-2</v>
      </c>
      <c r="H37" s="3">
        <f t="shared" si="12"/>
        <v>1.5921411645534103E-4</v>
      </c>
      <c r="I37" s="3">
        <f t="shared" si="12"/>
        <v>4.784437310115288E-2</v>
      </c>
      <c r="J37" s="3">
        <f t="shared" si="12"/>
        <v>3.4696748396943811E-2</v>
      </c>
      <c r="K37" s="3">
        <f t="shared" si="12"/>
        <v>3.546670366035258E-2</v>
      </c>
      <c r="L37" s="3">
        <f t="shared" si="12"/>
        <v>9.3827237121896528E-2</v>
      </c>
      <c r="M37" s="3">
        <f t="shared" si="12"/>
        <v>7.1761778221249739E-2</v>
      </c>
      <c r="N37" s="3">
        <f t="shared" si="12"/>
        <v>7.0874742498304694E-2</v>
      </c>
    </row>
    <row r="38" spans="1:14" x14ac:dyDescent="0.2">
      <c r="A38" s="1" t="s">
        <v>0</v>
      </c>
      <c r="B38" s="225"/>
      <c r="C38" s="3">
        <f t="shared" ref="C38:N38" si="13">C8/C$23</f>
        <v>9.2302781130115058E-2</v>
      </c>
      <c r="D38" s="3">
        <f t="shared" si="13"/>
        <v>3.8968232677558667E-2</v>
      </c>
      <c r="E38" s="3">
        <f t="shared" si="13"/>
        <v>3.8453715623345652E-2</v>
      </c>
      <c r="F38" s="3">
        <f t="shared" si="13"/>
        <v>0.10336919896164541</v>
      </c>
      <c r="G38" s="3">
        <f t="shared" si="13"/>
        <v>6.3548938117522102E-2</v>
      </c>
      <c r="H38" s="3">
        <f t="shared" si="13"/>
        <v>7.5257648027354074E-2</v>
      </c>
      <c r="I38" s="3">
        <f t="shared" si="13"/>
        <v>0.13308042665323316</v>
      </c>
      <c r="J38" s="3">
        <f t="shared" si="13"/>
        <v>9.6668297049060228E-2</v>
      </c>
      <c r="K38" s="3">
        <f t="shared" si="13"/>
        <v>0.12083981046755334</v>
      </c>
      <c r="L38" s="3">
        <f t="shared" si="13"/>
        <v>3.4313147715791192E-2</v>
      </c>
      <c r="M38" s="3">
        <f t="shared" si="13"/>
        <v>0.12261754077238995</v>
      </c>
      <c r="N38" s="3">
        <f t="shared" si="13"/>
        <v>4.7900194330123408E-3</v>
      </c>
    </row>
    <row r="39" spans="1:14" x14ac:dyDescent="0.2">
      <c r="A39" s="1" t="s">
        <v>1</v>
      </c>
      <c r="B39" s="225"/>
      <c r="C39" s="3">
        <f t="shared" ref="C39:N39" si="14">C9/C$23</f>
        <v>7.9279023456708717E-2</v>
      </c>
      <c r="D39" s="3">
        <f t="shared" si="14"/>
        <v>6.9940297737705742E-2</v>
      </c>
      <c r="E39" s="3">
        <f t="shared" si="14"/>
        <v>0.12100266524924286</v>
      </c>
      <c r="F39" s="3">
        <f t="shared" si="14"/>
        <v>3.5112187028468508E-2</v>
      </c>
      <c r="G39" s="3">
        <f t="shared" si="14"/>
        <v>6.5823003692931745E-2</v>
      </c>
      <c r="H39" s="3">
        <f t="shared" si="14"/>
        <v>1.5651785604899479E-2</v>
      </c>
      <c r="I39" s="3">
        <f t="shared" si="14"/>
        <v>0.10952896820263162</v>
      </c>
      <c r="J39" s="3">
        <f t="shared" si="14"/>
        <v>8.2874918625292129E-2</v>
      </c>
      <c r="K39" s="3">
        <f t="shared" si="14"/>
        <v>2.7764018802245591E-2</v>
      </c>
      <c r="L39" s="3">
        <f t="shared" si="14"/>
        <v>4.4190183477420222E-2</v>
      </c>
      <c r="M39" s="3">
        <f t="shared" si="14"/>
        <v>4.1604307125226087E-2</v>
      </c>
      <c r="N39" s="3">
        <f t="shared" si="14"/>
        <v>9.6105778116897675E-2</v>
      </c>
    </row>
    <row r="40" spans="1:14" x14ac:dyDescent="0.2">
      <c r="A40" s="1" t="s">
        <v>1</v>
      </c>
      <c r="B40" s="225"/>
      <c r="C40" s="3">
        <f t="shared" ref="C40:N40" si="15">C10/C$23</f>
        <v>0.10893114249270125</v>
      </c>
      <c r="D40" s="3">
        <f t="shared" si="15"/>
        <v>0.14067370951947833</v>
      </c>
      <c r="E40" s="3">
        <f t="shared" si="15"/>
        <v>0.10937532668580395</v>
      </c>
      <c r="F40" s="3">
        <f t="shared" si="15"/>
        <v>8.1030641568101885E-2</v>
      </c>
      <c r="G40" s="3">
        <f t="shared" si="15"/>
        <v>7.7664927883809715E-2</v>
      </c>
      <c r="H40" s="3">
        <f t="shared" si="15"/>
        <v>5.2151850526441453E-2</v>
      </c>
      <c r="I40" s="3">
        <f t="shared" si="15"/>
        <v>1.3818040948518637E-2</v>
      </c>
      <c r="J40" s="3">
        <f t="shared" si="15"/>
        <v>0.13843197921056777</v>
      </c>
      <c r="K40" s="3">
        <f t="shared" si="15"/>
        <v>8.583895001716052E-2</v>
      </c>
      <c r="L40" s="3">
        <f t="shared" si="15"/>
        <v>0.10689199252503134</v>
      </c>
      <c r="M40" s="3">
        <f t="shared" si="15"/>
        <v>0.11902899931763131</v>
      </c>
      <c r="N40" s="3">
        <f t="shared" si="15"/>
        <v>0.11287895504294308</v>
      </c>
    </row>
    <row r="41" spans="1:14" x14ac:dyDescent="0.2">
      <c r="A41" s="1" t="s">
        <v>1</v>
      </c>
      <c r="B41" s="225"/>
      <c r="C41" s="3">
        <f t="shared" ref="C41:N41" si="16">C11/C$23</f>
        <v>4.2683724697617637E-2</v>
      </c>
      <c r="D41" s="3">
        <f t="shared" si="16"/>
        <v>6.6694971668769851E-2</v>
      </c>
      <c r="E41" s="3">
        <f t="shared" si="16"/>
        <v>8.6889809964383583E-4</v>
      </c>
      <c r="F41" s="3">
        <f t="shared" si="16"/>
        <v>0.10527009311471261</v>
      </c>
      <c r="G41" s="3">
        <f t="shared" si="16"/>
        <v>0.11806823387902099</v>
      </c>
      <c r="H41" s="3">
        <f t="shared" si="16"/>
        <v>5.6239726066392867E-2</v>
      </c>
      <c r="I41" s="3">
        <f t="shared" si="16"/>
        <v>5.1531352459984192E-2</v>
      </c>
      <c r="J41" s="3">
        <f t="shared" si="16"/>
        <v>3.8551468989833235E-2</v>
      </c>
      <c r="K41" s="3">
        <f t="shared" si="16"/>
        <v>0.1256804475079705</v>
      </c>
      <c r="L41" s="3">
        <f t="shared" si="16"/>
        <v>6.6520744855899941E-2</v>
      </c>
      <c r="M41" s="3">
        <f t="shared" si="16"/>
        <v>8.7538015461149754E-2</v>
      </c>
      <c r="N41" s="3">
        <f t="shared" si="16"/>
        <v>3.0090611883101452E-3</v>
      </c>
    </row>
    <row r="42" spans="1:14" x14ac:dyDescent="0.2">
      <c r="A42" s="1" t="s">
        <v>1</v>
      </c>
      <c r="B42" s="225"/>
      <c r="C42" s="3">
        <f t="shared" ref="C42:N42" si="17">C12/C$23</f>
        <v>1.6344793310035181E-2</v>
      </c>
      <c r="D42" s="3">
        <f t="shared" si="17"/>
        <v>7.7784143593664312E-2</v>
      </c>
      <c r="E42" s="3">
        <f t="shared" si="17"/>
        <v>0.10517271315220016</v>
      </c>
      <c r="F42" s="3">
        <f t="shared" si="17"/>
        <v>5.833830537865145E-2</v>
      </c>
      <c r="G42" s="3">
        <f t="shared" si="17"/>
        <v>1.0014409062797571E-2</v>
      </c>
      <c r="H42" s="3">
        <f t="shared" si="17"/>
        <v>7.8677780688055074E-2</v>
      </c>
      <c r="I42" s="3">
        <f t="shared" si="17"/>
        <v>3.5677473071740205E-2</v>
      </c>
      <c r="J42" s="3">
        <f t="shared" si="17"/>
        <v>3.2642104080554991E-2</v>
      </c>
      <c r="K42" s="3">
        <f t="shared" si="17"/>
        <v>8.2810528785749432E-2</v>
      </c>
      <c r="L42" s="3">
        <f t="shared" si="17"/>
        <v>0.10439994202744793</v>
      </c>
      <c r="M42" s="3">
        <f t="shared" si="17"/>
        <v>5.7937851944217966E-2</v>
      </c>
      <c r="N42" s="3">
        <f t="shared" si="17"/>
        <v>1.8270553065168154E-2</v>
      </c>
    </row>
    <row r="43" spans="1:14" x14ac:dyDescent="0.2">
      <c r="A43" s="1" t="s">
        <v>2</v>
      </c>
      <c r="B43" s="225"/>
      <c r="C43" s="3">
        <f t="shared" ref="C43:N43" si="18">C13/C$23</f>
        <v>6.6597738267780782E-3</v>
      </c>
      <c r="D43" s="3">
        <f t="shared" si="18"/>
        <v>6.8638835600353595E-2</v>
      </c>
      <c r="E43" s="3">
        <f t="shared" si="18"/>
        <v>7.3435636017388395E-2</v>
      </c>
      <c r="F43" s="3">
        <f t="shared" si="18"/>
        <v>7.2682615993093488E-2</v>
      </c>
      <c r="G43" s="3">
        <f t="shared" si="18"/>
        <v>8.042221279897091E-2</v>
      </c>
      <c r="H43" s="3">
        <f t="shared" si="18"/>
        <v>7.1464567421137146E-2</v>
      </c>
      <c r="I43" s="3">
        <f t="shared" si="18"/>
        <v>0.10252490499747466</v>
      </c>
      <c r="J43" s="3">
        <f t="shared" si="18"/>
        <v>9.097005935723429E-2</v>
      </c>
      <c r="K43" s="3">
        <f t="shared" si="18"/>
        <v>0.11243102292606121</v>
      </c>
      <c r="L43" s="3">
        <f t="shared" si="18"/>
        <v>2.8782921920500096E-2</v>
      </c>
      <c r="M43" s="3">
        <f t="shared" si="18"/>
        <v>1.9986581735258876E-3</v>
      </c>
      <c r="N43" s="3">
        <f t="shared" si="18"/>
        <v>0.1112140972882491</v>
      </c>
    </row>
    <row r="44" spans="1:14" x14ac:dyDescent="0.2">
      <c r="A44" s="1" t="s">
        <v>2</v>
      </c>
      <c r="B44" s="225"/>
      <c r="C44" s="3">
        <f t="shared" ref="C44:N44" si="19">C14/C$23</f>
        <v>0.13946650215951098</v>
      </c>
      <c r="D44" s="3">
        <f t="shared" si="19"/>
        <v>1.4494483441787696E-2</v>
      </c>
      <c r="E44" s="3">
        <f t="shared" si="19"/>
        <v>7.2395406363484224E-2</v>
      </c>
      <c r="F44" s="3">
        <f t="shared" si="19"/>
        <v>1.2183096315015235E-2</v>
      </c>
      <c r="G44" s="3">
        <f t="shared" si="19"/>
        <v>8.5771807244450257E-2</v>
      </c>
      <c r="H44" s="3">
        <f t="shared" si="19"/>
        <v>1.1888009940520255E-2</v>
      </c>
      <c r="I44" s="3">
        <f t="shared" si="19"/>
        <v>9.9944857260043068E-2</v>
      </c>
      <c r="J44" s="3">
        <f t="shared" si="19"/>
        <v>5.0413812813077281E-2</v>
      </c>
      <c r="K44" s="3">
        <f t="shared" si="19"/>
        <v>0.11119337211593734</v>
      </c>
      <c r="L44" s="3">
        <f t="shared" si="19"/>
        <v>8.8581921336530062E-2</v>
      </c>
      <c r="M44" s="3">
        <f t="shared" si="19"/>
        <v>3.2954961619630893E-2</v>
      </c>
      <c r="N44" s="3">
        <f t="shared" si="19"/>
        <v>2.4462071732141384E-2</v>
      </c>
    </row>
    <row r="45" spans="1:14" x14ac:dyDescent="0.2">
      <c r="A45" s="1" t="s">
        <v>2</v>
      </c>
      <c r="B45" s="225"/>
      <c r="C45" s="3">
        <f t="shared" ref="C45:N45" si="20">C15/C$23</f>
        <v>7.6876461486215977E-2</v>
      </c>
      <c r="D45" s="3">
        <f t="shared" si="20"/>
        <v>2.8553027665348719E-2</v>
      </c>
      <c r="E45" s="3">
        <f t="shared" si="20"/>
        <v>9.1314490110630489E-2</v>
      </c>
      <c r="F45" s="3">
        <f t="shared" si="20"/>
        <v>2.4313027619293551E-2</v>
      </c>
      <c r="G45" s="3">
        <f t="shared" si="20"/>
        <v>4.759630631705989E-2</v>
      </c>
      <c r="H45" s="3">
        <f t="shared" si="20"/>
        <v>6.4676683478223571E-2</v>
      </c>
      <c r="I45" s="3">
        <f t="shared" si="20"/>
        <v>0.11074526661747269</v>
      </c>
      <c r="J45" s="3">
        <f t="shared" si="20"/>
        <v>0.11054745961191695</v>
      </c>
      <c r="K45" s="3">
        <f t="shared" si="20"/>
        <v>4.9610972951892283E-2</v>
      </c>
      <c r="L45" s="3">
        <f t="shared" si="20"/>
        <v>4.9427410477531214E-3</v>
      </c>
      <c r="M45" s="3">
        <f t="shared" si="20"/>
        <v>7.7095444074859507E-2</v>
      </c>
      <c r="N45" s="3">
        <f t="shared" si="20"/>
        <v>7.2239483227360568E-2</v>
      </c>
    </row>
    <row r="46" spans="1:14" x14ac:dyDescent="0.2">
      <c r="A46" s="1" t="s">
        <v>2</v>
      </c>
      <c r="B46" s="225"/>
      <c r="C46" s="3">
        <f t="shared" ref="C46:N46" si="21">C16/C$23</f>
        <v>0.12419464203893996</v>
      </c>
      <c r="D46" s="3">
        <f t="shared" si="21"/>
        <v>0.11649900234498767</v>
      </c>
      <c r="E46" s="3">
        <f t="shared" si="21"/>
        <v>0.11927202524110686</v>
      </c>
      <c r="F46" s="3">
        <f t="shared" si="21"/>
        <v>2.3456611406257981E-3</v>
      </c>
      <c r="G46" s="3">
        <f t="shared" si="21"/>
        <v>0.11632940872522431</v>
      </c>
      <c r="H46" s="3">
        <f t="shared" si="21"/>
        <v>5.0665389997099512E-2</v>
      </c>
      <c r="I46" s="3">
        <f t="shared" si="21"/>
        <v>4.3262528987797866E-2</v>
      </c>
      <c r="J46" s="3">
        <f t="shared" si="21"/>
        <v>6.8589810954841915E-2</v>
      </c>
      <c r="K46" s="3">
        <f t="shared" si="21"/>
        <v>3.571192240280651E-2</v>
      </c>
      <c r="L46" s="3">
        <f t="shared" si="21"/>
        <v>2.2545292411374929E-2</v>
      </c>
      <c r="M46" s="3">
        <f t="shared" si="21"/>
        <v>0.13408165207940093</v>
      </c>
      <c r="N46" s="3">
        <f t="shared" si="21"/>
        <v>3.1321424486479794E-2</v>
      </c>
    </row>
    <row r="47" spans="1:14" x14ac:dyDescent="0.2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9" spans="1:14" x14ac:dyDescent="0.2">
      <c r="A49" s="1" t="s">
        <v>0</v>
      </c>
      <c r="B49" s="224" t="s">
        <v>11</v>
      </c>
      <c r="C49" s="4">
        <v>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</row>
    <row r="50" spans="1:14" x14ac:dyDescent="0.2">
      <c r="A50" s="1" t="s">
        <v>0</v>
      </c>
      <c r="B50" s="224"/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</row>
    <row r="51" spans="1:14" x14ac:dyDescent="0.2">
      <c r="A51" s="1" t="s">
        <v>0</v>
      </c>
      <c r="B51" s="224"/>
      <c r="C51" s="4">
        <v>0</v>
      </c>
      <c r="D51" s="4">
        <v>0</v>
      </c>
      <c r="E51" s="4">
        <v>1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</row>
    <row r="52" spans="1:14" x14ac:dyDescent="0.2">
      <c r="A52" s="1" t="s">
        <v>0</v>
      </c>
      <c r="B52" s="224"/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 x14ac:dyDescent="0.2">
      <c r="A53" s="1" t="s">
        <v>1</v>
      </c>
      <c r="B53" s="224"/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</row>
    <row r="54" spans="1:14" x14ac:dyDescent="0.2">
      <c r="A54" s="1" t="s">
        <v>1</v>
      </c>
      <c r="B54" s="224"/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1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</row>
    <row r="55" spans="1:14" x14ac:dyDescent="0.2">
      <c r="A55" s="1" t="s">
        <v>1</v>
      </c>
      <c r="B55" s="224"/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</row>
    <row r="56" spans="1:14" x14ac:dyDescent="0.2">
      <c r="A56" s="1" t="s">
        <v>1</v>
      </c>
      <c r="B56" s="224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</row>
    <row r="57" spans="1:14" x14ac:dyDescent="0.2">
      <c r="A57" s="1" t="s">
        <v>2</v>
      </c>
      <c r="B57" s="224"/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0</v>
      </c>
      <c r="N57" s="4">
        <v>0</v>
      </c>
    </row>
    <row r="58" spans="1:14" x14ac:dyDescent="0.2">
      <c r="A58" s="1" t="s">
        <v>2</v>
      </c>
      <c r="B58" s="224"/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  <c r="M58" s="4">
        <v>0</v>
      </c>
      <c r="N58" s="4">
        <v>0</v>
      </c>
    </row>
    <row r="59" spans="1:14" x14ac:dyDescent="0.2">
      <c r="A59" s="1" t="s">
        <v>2</v>
      </c>
      <c r="B59" s="224"/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  <c r="N59" s="4">
        <v>0</v>
      </c>
    </row>
    <row r="60" spans="1:14" x14ac:dyDescent="0.2">
      <c r="A60" s="1" t="s">
        <v>2</v>
      </c>
      <c r="B60" s="224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1</v>
      </c>
    </row>
    <row r="63" spans="1:14" x14ac:dyDescent="0.2">
      <c r="A63" s="1" t="s">
        <v>0</v>
      </c>
      <c r="B63" s="224" t="s">
        <v>13</v>
      </c>
      <c r="C63" s="5">
        <f>C49-C35</f>
        <v>0.94987236051150947</v>
      </c>
      <c r="D63" s="5">
        <f t="shared" ref="D63:N63" si="22">D49-D35</f>
        <v>-2.3478284451385691E-2</v>
      </c>
      <c r="E63" s="5">
        <f t="shared" si="22"/>
        <v>-1.2606497705099343E-2</v>
      </c>
      <c r="F63" s="5">
        <f t="shared" si="22"/>
        <v>-7.5540834360584549E-2</v>
      </c>
      <c r="G63" s="5">
        <f t="shared" si="22"/>
        <v>-0.10412943213725949</v>
      </c>
      <c r="H63" s="5">
        <f t="shared" si="22"/>
        <v>-1.6240924826542946E-2</v>
      </c>
      <c r="I63" s="5">
        <f t="shared" si="22"/>
        <v>-0.11687642455693086</v>
      </c>
      <c r="J63" s="5">
        <f t="shared" si="22"/>
        <v>-5.9426755449779274E-2</v>
      </c>
      <c r="K63" s="5">
        <f t="shared" si="22"/>
        <v>-5.782205048778475E-2</v>
      </c>
      <c r="L63" s="5">
        <f t="shared" si="22"/>
        <v>-8.7190186980813947E-2</v>
      </c>
      <c r="M63" s="5">
        <f t="shared" si="22"/>
        <v>-3.2948024244027402E-2</v>
      </c>
      <c r="N63" s="5">
        <f t="shared" si="22"/>
        <v>-6.4273925410551283E-2</v>
      </c>
    </row>
    <row r="64" spans="1:14" x14ac:dyDescent="0.2">
      <c r="A64" s="1" t="s">
        <v>0</v>
      </c>
      <c r="B64" s="224"/>
      <c r="C64" s="5">
        <f t="shared" ref="C64:N64" si="23">C50-C36</f>
        <v>-5.1251037850700266E-2</v>
      </c>
      <c r="D64" s="5">
        <f t="shared" si="23"/>
        <v>0.93339672389217498</v>
      </c>
      <c r="E64" s="5">
        <f t="shared" si="23"/>
        <v>-8.7811979952072601E-4</v>
      </c>
      <c r="F64" s="5">
        <f t="shared" si="23"/>
        <v>-0.11545878876464305</v>
      </c>
      <c r="G64" s="5">
        <f t="shared" si="23"/>
        <v>-5.3031978400551643E-3</v>
      </c>
      <c r="H64" s="5">
        <f t="shared" si="23"/>
        <v>-9.6482927653532974E-3</v>
      </c>
      <c r="I64" s="5">
        <f t="shared" si="23"/>
        <v>-7.8797561552969742E-2</v>
      </c>
      <c r="J64" s="5">
        <f t="shared" si="23"/>
        <v>-0.1256977928103428</v>
      </c>
      <c r="K64" s="5">
        <f t="shared" si="23"/>
        <v>-6.6366347433056166E-2</v>
      </c>
      <c r="L64" s="5">
        <f t="shared" si="23"/>
        <v>-0.11946521239358067</v>
      </c>
      <c r="M64" s="5">
        <f t="shared" si="23"/>
        <v>-1.1325791951018771E-2</v>
      </c>
      <c r="N64" s="5">
        <f t="shared" si="23"/>
        <v>-4.2788409389095804E-2</v>
      </c>
    </row>
    <row r="65" spans="1:14" x14ac:dyDescent="0.2">
      <c r="A65" s="1" t="s">
        <v>0</v>
      </c>
      <c r="B65" s="224"/>
      <c r="C65" s="5">
        <f t="shared" ref="C65:N65" si="24">C51-C37</f>
        <v>-4.2107897431933002E-2</v>
      </c>
      <c r="D65" s="5">
        <f t="shared" si="24"/>
        <v>-0.11947566797204483</v>
      </c>
      <c r="E65" s="5">
        <f t="shared" si="24"/>
        <v>0.9676481643951762</v>
      </c>
      <c r="F65" s="5">
        <f t="shared" si="24"/>
        <v>-0.10485752209394371</v>
      </c>
      <c r="G65" s="5">
        <f t="shared" si="24"/>
        <v>-9.5704257429272729E-2</v>
      </c>
      <c r="H65" s="5">
        <f t="shared" si="24"/>
        <v>-1.5921411645534103E-4</v>
      </c>
      <c r="I65" s="5">
        <f t="shared" si="24"/>
        <v>-4.784437310115288E-2</v>
      </c>
      <c r="J65" s="5">
        <f t="shared" si="24"/>
        <v>-3.4696748396943811E-2</v>
      </c>
      <c r="K65" s="5">
        <f t="shared" si="24"/>
        <v>-3.546670366035258E-2</v>
      </c>
      <c r="L65" s="5">
        <f t="shared" si="24"/>
        <v>-9.3827237121896528E-2</v>
      </c>
      <c r="M65" s="5">
        <f t="shared" si="24"/>
        <v>-7.1761778221249739E-2</v>
      </c>
      <c r="N65" s="5">
        <f t="shared" si="24"/>
        <v>-7.0874742498304694E-2</v>
      </c>
    </row>
    <row r="66" spans="1:14" x14ac:dyDescent="0.2">
      <c r="A66" s="1" t="s">
        <v>0</v>
      </c>
      <c r="B66" s="224"/>
      <c r="C66" s="5">
        <f t="shared" ref="C66:N66" si="25">C52-C38</f>
        <v>-9.2302781130115058E-2</v>
      </c>
      <c r="D66" s="5">
        <f t="shared" si="25"/>
        <v>-3.8968232677558667E-2</v>
      </c>
      <c r="E66" s="5">
        <f t="shared" si="25"/>
        <v>-3.8453715623345652E-2</v>
      </c>
      <c r="F66" s="5">
        <f t="shared" si="25"/>
        <v>0.89663080103835457</v>
      </c>
      <c r="G66" s="5">
        <f t="shared" si="25"/>
        <v>-6.3548938117522102E-2</v>
      </c>
      <c r="H66" s="5">
        <f t="shared" si="25"/>
        <v>-7.5257648027354074E-2</v>
      </c>
      <c r="I66" s="5">
        <f t="shared" si="25"/>
        <v>-0.13308042665323316</v>
      </c>
      <c r="J66" s="5">
        <f t="shared" si="25"/>
        <v>-9.6668297049060228E-2</v>
      </c>
      <c r="K66" s="5">
        <f t="shared" si="25"/>
        <v>-0.12083981046755334</v>
      </c>
      <c r="L66" s="5">
        <f t="shared" si="25"/>
        <v>-3.4313147715791192E-2</v>
      </c>
      <c r="M66" s="5">
        <f t="shared" si="25"/>
        <v>-0.12261754077238995</v>
      </c>
      <c r="N66" s="5">
        <f t="shared" si="25"/>
        <v>-4.7900194330123408E-3</v>
      </c>
    </row>
    <row r="67" spans="1:14" x14ac:dyDescent="0.2">
      <c r="A67" s="1" t="s">
        <v>1</v>
      </c>
      <c r="B67" s="224"/>
      <c r="C67" s="5">
        <f t="shared" ref="C67:N67" si="26">C53-C39</f>
        <v>-7.9279023456708717E-2</v>
      </c>
      <c r="D67" s="5">
        <f t="shared" si="26"/>
        <v>-6.9940297737705742E-2</v>
      </c>
      <c r="E67" s="5">
        <f t="shared" si="26"/>
        <v>-0.12100266524924286</v>
      </c>
      <c r="F67" s="5">
        <f t="shared" si="26"/>
        <v>-3.5112187028468508E-2</v>
      </c>
      <c r="G67" s="5">
        <f t="shared" si="26"/>
        <v>0.9341769963070683</v>
      </c>
      <c r="H67" s="5">
        <f t="shared" si="26"/>
        <v>-1.5651785604899479E-2</v>
      </c>
      <c r="I67" s="5">
        <f t="shared" si="26"/>
        <v>-0.10952896820263162</v>
      </c>
      <c r="J67" s="5">
        <f t="shared" si="26"/>
        <v>-8.2874918625292129E-2</v>
      </c>
      <c r="K67" s="5">
        <f t="shared" si="26"/>
        <v>-2.7764018802245591E-2</v>
      </c>
      <c r="L67" s="5">
        <f t="shared" si="26"/>
        <v>-4.4190183477420222E-2</v>
      </c>
      <c r="M67" s="5">
        <f t="shared" si="26"/>
        <v>-4.1604307125226087E-2</v>
      </c>
      <c r="N67" s="5">
        <f t="shared" si="26"/>
        <v>-9.6105778116897675E-2</v>
      </c>
    </row>
    <row r="68" spans="1:14" x14ac:dyDescent="0.2">
      <c r="A68" s="1" t="s">
        <v>1</v>
      </c>
      <c r="B68" s="224"/>
      <c r="C68" s="5">
        <f t="shared" ref="C68:N68" si="27">C54-C40</f>
        <v>-0.10893114249270125</v>
      </c>
      <c r="D68" s="5">
        <f t="shared" si="27"/>
        <v>-0.14067370951947833</v>
      </c>
      <c r="E68" s="5">
        <f t="shared" si="27"/>
        <v>-0.10937532668580395</v>
      </c>
      <c r="F68" s="5">
        <f t="shared" si="27"/>
        <v>-8.1030641568101885E-2</v>
      </c>
      <c r="G68" s="5">
        <f t="shared" si="27"/>
        <v>-7.7664927883809715E-2</v>
      </c>
      <c r="H68" s="5">
        <f t="shared" si="27"/>
        <v>0.94784814947355855</v>
      </c>
      <c r="I68" s="5">
        <f t="shared" si="27"/>
        <v>-1.3818040948518637E-2</v>
      </c>
      <c r="J68" s="5">
        <f t="shared" si="27"/>
        <v>-0.13843197921056777</v>
      </c>
      <c r="K68" s="5">
        <f t="shared" si="27"/>
        <v>-8.583895001716052E-2</v>
      </c>
      <c r="L68" s="5">
        <f t="shared" si="27"/>
        <v>-0.10689199252503134</v>
      </c>
      <c r="M68" s="5">
        <f t="shared" si="27"/>
        <v>-0.11902899931763131</v>
      </c>
      <c r="N68" s="5">
        <f t="shared" si="27"/>
        <v>-0.11287895504294308</v>
      </c>
    </row>
    <row r="69" spans="1:14" x14ac:dyDescent="0.2">
      <c r="A69" s="1" t="s">
        <v>1</v>
      </c>
      <c r="B69" s="224"/>
      <c r="C69" s="5">
        <f t="shared" ref="C69:N69" si="28">C55-C41</f>
        <v>-4.2683724697617637E-2</v>
      </c>
      <c r="D69" s="5">
        <f t="shared" si="28"/>
        <v>-6.6694971668769851E-2</v>
      </c>
      <c r="E69" s="5">
        <f t="shared" si="28"/>
        <v>-8.6889809964383583E-4</v>
      </c>
      <c r="F69" s="5">
        <f t="shared" si="28"/>
        <v>-0.10527009311471261</v>
      </c>
      <c r="G69" s="5">
        <f t="shared" si="28"/>
        <v>-0.11806823387902099</v>
      </c>
      <c r="H69" s="5">
        <f t="shared" si="28"/>
        <v>-5.6239726066392867E-2</v>
      </c>
      <c r="I69" s="5">
        <f t="shared" si="28"/>
        <v>0.94846864754001581</v>
      </c>
      <c r="J69" s="5">
        <f t="shared" si="28"/>
        <v>-3.8551468989833235E-2</v>
      </c>
      <c r="K69" s="5">
        <f t="shared" si="28"/>
        <v>-0.1256804475079705</v>
      </c>
      <c r="L69" s="5">
        <f t="shared" si="28"/>
        <v>-6.6520744855899941E-2</v>
      </c>
      <c r="M69" s="5">
        <f t="shared" si="28"/>
        <v>-8.7538015461149754E-2</v>
      </c>
      <c r="N69" s="5">
        <f t="shared" si="28"/>
        <v>-3.0090611883101452E-3</v>
      </c>
    </row>
    <row r="70" spans="1:14" x14ac:dyDescent="0.2">
      <c r="A70" s="1" t="s">
        <v>1</v>
      </c>
      <c r="B70" s="224"/>
      <c r="C70" s="5">
        <f t="shared" ref="C70:N70" si="29">C56-C42</f>
        <v>-1.6344793310035181E-2</v>
      </c>
      <c r="D70" s="5">
        <f t="shared" si="29"/>
        <v>-7.7784143593664312E-2</v>
      </c>
      <c r="E70" s="5">
        <f t="shared" si="29"/>
        <v>-0.10517271315220016</v>
      </c>
      <c r="F70" s="5">
        <f t="shared" si="29"/>
        <v>-5.833830537865145E-2</v>
      </c>
      <c r="G70" s="5">
        <f t="shared" si="29"/>
        <v>-1.0014409062797571E-2</v>
      </c>
      <c r="H70" s="5">
        <f t="shared" si="29"/>
        <v>-7.8677780688055074E-2</v>
      </c>
      <c r="I70" s="5">
        <f t="shared" si="29"/>
        <v>-3.5677473071740205E-2</v>
      </c>
      <c r="J70" s="5">
        <f t="shared" si="29"/>
        <v>0.96735789591944499</v>
      </c>
      <c r="K70" s="5">
        <f t="shared" si="29"/>
        <v>-8.2810528785749432E-2</v>
      </c>
      <c r="L70" s="5">
        <f t="shared" si="29"/>
        <v>-0.10439994202744793</v>
      </c>
      <c r="M70" s="5">
        <f t="shared" si="29"/>
        <v>-5.7937851944217966E-2</v>
      </c>
      <c r="N70" s="5">
        <f t="shared" si="29"/>
        <v>-1.8270553065168154E-2</v>
      </c>
    </row>
    <row r="71" spans="1:14" x14ac:dyDescent="0.2">
      <c r="A71" s="1" t="s">
        <v>2</v>
      </c>
      <c r="B71" s="224"/>
      <c r="C71" s="5">
        <f t="shared" ref="C71:N71" si="30">C57-C43</f>
        <v>-6.6597738267780782E-3</v>
      </c>
      <c r="D71" s="5">
        <f t="shared" si="30"/>
        <v>-6.8638835600353595E-2</v>
      </c>
      <c r="E71" s="5">
        <f t="shared" si="30"/>
        <v>-7.3435636017388395E-2</v>
      </c>
      <c r="F71" s="5">
        <f t="shared" si="30"/>
        <v>-7.2682615993093488E-2</v>
      </c>
      <c r="G71" s="5">
        <f t="shared" si="30"/>
        <v>-8.042221279897091E-2</v>
      </c>
      <c r="H71" s="5">
        <f t="shared" si="30"/>
        <v>-7.1464567421137146E-2</v>
      </c>
      <c r="I71" s="5">
        <f t="shared" si="30"/>
        <v>-0.10252490499747466</v>
      </c>
      <c r="J71" s="5">
        <f t="shared" si="30"/>
        <v>-9.097005935723429E-2</v>
      </c>
      <c r="K71" s="5">
        <f t="shared" si="30"/>
        <v>0.88756897707393878</v>
      </c>
      <c r="L71" s="5">
        <f t="shared" si="30"/>
        <v>-2.8782921920500096E-2</v>
      </c>
      <c r="M71" s="5">
        <f t="shared" si="30"/>
        <v>-1.9986581735258876E-3</v>
      </c>
      <c r="N71" s="5">
        <f t="shared" si="30"/>
        <v>-0.1112140972882491</v>
      </c>
    </row>
    <row r="72" spans="1:14" x14ac:dyDescent="0.2">
      <c r="A72" s="1" t="s">
        <v>2</v>
      </c>
      <c r="B72" s="224"/>
      <c r="C72" s="5">
        <f t="shared" ref="C72:N72" si="31">C58-C44</f>
        <v>-0.13946650215951098</v>
      </c>
      <c r="D72" s="5">
        <f t="shared" si="31"/>
        <v>-1.4494483441787696E-2</v>
      </c>
      <c r="E72" s="5">
        <f t="shared" si="31"/>
        <v>-7.2395406363484224E-2</v>
      </c>
      <c r="F72" s="5">
        <f t="shared" si="31"/>
        <v>-1.2183096315015235E-2</v>
      </c>
      <c r="G72" s="5">
        <f t="shared" si="31"/>
        <v>-8.5771807244450257E-2</v>
      </c>
      <c r="H72" s="5">
        <f t="shared" si="31"/>
        <v>-1.1888009940520255E-2</v>
      </c>
      <c r="I72" s="5">
        <f t="shared" si="31"/>
        <v>-9.9944857260043068E-2</v>
      </c>
      <c r="J72" s="5">
        <f t="shared" si="31"/>
        <v>-5.0413812813077281E-2</v>
      </c>
      <c r="K72" s="5">
        <f t="shared" si="31"/>
        <v>-0.11119337211593734</v>
      </c>
      <c r="L72" s="5">
        <f t="shared" si="31"/>
        <v>0.91141807866346991</v>
      </c>
      <c r="M72" s="5">
        <f t="shared" si="31"/>
        <v>-3.2954961619630893E-2</v>
      </c>
      <c r="N72" s="5">
        <f t="shared" si="31"/>
        <v>-2.4462071732141384E-2</v>
      </c>
    </row>
    <row r="73" spans="1:14" x14ac:dyDescent="0.2">
      <c r="A73" s="1" t="s">
        <v>2</v>
      </c>
      <c r="B73" s="224"/>
      <c r="C73" s="5">
        <f t="shared" ref="C73:N73" si="32">C59-C45</f>
        <v>-7.6876461486215977E-2</v>
      </c>
      <c r="D73" s="5">
        <f t="shared" si="32"/>
        <v>-2.8553027665348719E-2</v>
      </c>
      <c r="E73" s="5">
        <f t="shared" si="32"/>
        <v>-9.1314490110630489E-2</v>
      </c>
      <c r="F73" s="5">
        <f t="shared" si="32"/>
        <v>-2.4313027619293551E-2</v>
      </c>
      <c r="G73" s="5">
        <f t="shared" si="32"/>
        <v>-4.759630631705989E-2</v>
      </c>
      <c r="H73" s="5">
        <f t="shared" si="32"/>
        <v>-6.4676683478223571E-2</v>
      </c>
      <c r="I73" s="5">
        <f t="shared" si="32"/>
        <v>-0.11074526661747269</v>
      </c>
      <c r="J73" s="5">
        <f t="shared" si="32"/>
        <v>-0.11054745961191695</v>
      </c>
      <c r="K73" s="5">
        <f t="shared" si="32"/>
        <v>-4.9610972951892283E-2</v>
      </c>
      <c r="L73" s="5">
        <f t="shared" si="32"/>
        <v>-4.9427410477531214E-3</v>
      </c>
      <c r="M73" s="5">
        <f t="shared" si="32"/>
        <v>0.92290455592514054</v>
      </c>
      <c r="N73" s="5">
        <f t="shared" si="32"/>
        <v>-7.2239483227360568E-2</v>
      </c>
    </row>
    <row r="74" spans="1:14" x14ac:dyDescent="0.2">
      <c r="A74" s="1" t="s">
        <v>2</v>
      </c>
      <c r="B74" s="224"/>
      <c r="C74" s="5">
        <f t="shared" ref="C74:N74" si="33">C60-C46</f>
        <v>-0.12419464203893996</v>
      </c>
      <c r="D74" s="5">
        <f t="shared" si="33"/>
        <v>-0.11649900234498767</v>
      </c>
      <c r="E74" s="5">
        <f t="shared" si="33"/>
        <v>-0.11927202524110686</v>
      </c>
      <c r="F74" s="5">
        <f t="shared" si="33"/>
        <v>-2.3456611406257981E-3</v>
      </c>
      <c r="G74" s="5">
        <f t="shared" si="33"/>
        <v>-0.11632940872522431</v>
      </c>
      <c r="H74" s="5">
        <f t="shared" si="33"/>
        <v>-5.0665389997099512E-2</v>
      </c>
      <c r="I74" s="5">
        <f t="shared" si="33"/>
        <v>-4.3262528987797866E-2</v>
      </c>
      <c r="J74" s="5">
        <f t="shared" si="33"/>
        <v>-6.8589810954841915E-2</v>
      </c>
      <c r="K74" s="5">
        <f t="shared" si="33"/>
        <v>-3.571192240280651E-2</v>
      </c>
      <c r="L74" s="5">
        <f t="shared" si="33"/>
        <v>-2.2545292411374929E-2</v>
      </c>
      <c r="M74" s="5">
        <f t="shared" si="33"/>
        <v>-0.13408165207940093</v>
      </c>
      <c r="N74" s="5">
        <f t="shared" si="33"/>
        <v>0.96867857551352021</v>
      </c>
    </row>
    <row r="77" spans="1:14" ht="15.75" customHeight="1" x14ac:dyDescent="0.2">
      <c r="A77" s="1" t="s">
        <v>0</v>
      </c>
      <c r="B77" s="225" t="s">
        <v>47</v>
      </c>
      <c r="C77" s="7">
        <f t="array" ref="C77:N88">MINVERSE(C63:N74)</f>
        <v>1.271863959685299</v>
      </c>
      <c r="D77" s="7">
        <v>0.24148037825237131</v>
      </c>
      <c r="E77" s="7">
        <v>0.22283197769842619</v>
      </c>
      <c r="F77" s="7">
        <v>0.29534917832119095</v>
      </c>
      <c r="G77" s="7">
        <v>0.34905883513372576</v>
      </c>
      <c r="H77" s="7">
        <v>0.1591959277849917</v>
      </c>
      <c r="I77" s="7">
        <v>0.38945190046452244</v>
      </c>
      <c r="J77" s="7">
        <v>0.30574268960923578</v>
      </c>
      <c r="K77" s="7">
        <v>0.32113590246573093</v>
      </c>
      <c r="L77" s="7">
        <v>0.30371374821619407</v>
      </c>
      <c r="M77" s="7">
        <v>0.24311338460340506</v>
      </c>
      <c r="N77" s="7">
        <v>0.2356501418598565</v>
      </c>
    </row>
    <row r="78" spans="1:14" x14ac:dyDescent="0.2">
      <c r="A78" s="1" t="s">
        <v>0</v>
      </c>
      <c r="B78" s="225"/>
      <c r="C78" s="7">
        <v>0.26574568485130484</v>
      </c>
      <c r="D78" s="7">
        <v>1.275824014148812</v>
      </c>
      <c r="E78" s="7">
        <v>0.20122041065904939</v>
      </c>
      <c r="F78" s="7">
        <v>0.33595077982856336</v>
      </c>
      <c r="G78" s="7">
        <v>0.2369145254710826</v>
      </c>
      <c r="H78" s="7">
        <v>0.15407653686421718</v>
      </c>
      <c r="I78" s="7">
        <v>0.34564825390219056</v>
      </c>
      <c r="J78" s="7">
        <v>0.36703099302602138</v>
      </c>
      <c r="K78" s="7">
        <v>0.33466012367568537</v>
      </c>
      <c r="L78" s="7">
        <v>0.33958837625123556</v>
      </c>
      <c r="M78" s="7">
        <v>0.21411576748894895</v>
      </c>
      <c r="N78" s="7">
        <v>0.20279380541163722</v>
      </c>
    </row>
    <row r="79" spans="1:14" x14ac:dyDescent="0.2">
      <c r="A79" s="1" t="s">
        <v>0</v>
      </c>
      <c r="B79" s="225"/>
      <c r="C79" s="7">
        <v>0.27904385560831857</v>
      </c>
      <c r="D79" s="7">
        <v>0.34629869204676655</v>
      </c>
      <c r="E79" s="7">
        <v>1.2495543078213176</v>
      </c>
      <c r="F79" s="7">
        <v>0.33845532514714943</v>
      </c>
      <c r="G79" s="7">
        <v>0.34476920700716068</v>
      </c>
      <c r="H79" s="7">
        <v>0.14680043099275628</v>
      </c>
      <c r="I79" s="7">
        <v>0.33981192785481495</v>
      </c>
      <c r="J79" s="7">
        <v>0.3017043012340217</v>
      </c>
      <c r="K79" s="7">
        <v>0.30826553115126148</v>
      </c>
      <c r="L79" s="7">
        <v>0.32425980488660933</v>
      </c>
      <c r="M79" s="7">
        <v>0.2905856612057296</v>
      </c>
      <c r="N79" s="7">
        <v>0.25022022428434676</v>
      </c>
    </row>
    <row r="80" spans="1:14" x14ac:dyDescent="0.2">
      <c r="A80" s="1" t="s">
        <v>0</v>
      </c>
      <c r="B80" s="225"/>
      <c r="C80" s="7">
        <v>0.37796312102696378</v>
      </c>
      <c r="D80" s="7">
        <v>0.33365709171490598</v>
      </c>
      <c r="E80" s="7">
        <v>0.31678114498186954</v>
      </c>
      <c r="F80" s="7">
        <v>1.408365835397404</v>
      </c>
      <c r="G80" s="7">
        <v>0.3843876038682526</v>
      </c>
      <c r="H80" s="7">
        <v>0.27438301941892212</v>
      </c>
      <c r="I80" s="7">
        <v>0.49684936136183805</v>
      </c>
      <c r="J80" s="7">
        <v>0.43593918194225328</v>
      </c>
      <c r="K80" s="7">
        <v>0.47676457750165274</v>
      </c>
      <c r="L80" s="7">
        <v>0.32580150513759831</v>
      </c>
      <c r="M80" s="7">
        <v>0.40451034912886752</v>
      </c>
      <c r="N80" s="7">
        <v>0.24296592933698716</v>
      </c>
    </row>
    <row r="81" spans="1:14" x14ac:dyDescent="0.2">
      <c r="A81" s="1" t="s">
        <v>1</v>
      </c>
      <c r="B81" s="225"/>
      <c r="C81" s="7">
        <v>0.3185221230996626</v>
      </c>
      <c r="D81" s="7">
        <v>0.31799140377463014</v>
      </c>
      <c r="E81" s="7">
        <v>0.34568579792051601</v>
      </c>
      <c r="F81" s="7">
        <v>0.28244580257907392</v>
      </c>
      <c r="G81" s="7">
        <v>1.3332019908977679</v>
      </c>
      <c r="H81" s="7">
        <v>0.16682593439943622</v>
      </c>
      <c r="I81" s="7">
        <v>0.40107471303136771</v>
      </c>
      <c r="J81" s="7">
        <v>0.35106395306654675</v>
      </c>
      <c r="K81" s="7">
        <v>0.30729406790280489</v>
      </c>
      <c r="L81" s="7">
        <v>0.29029080399218365</v>
      </c>
      <c r="M81" s="7">
        <v>0.27373656389236839</v>
      </c>
      <c r="N81" s="7">
        <v>0.28447413917107112</v>
      </c>
    </row>
    <row r="82" spans="1:14" x14ac:dyDescent="0.2">
      <c r="A82" s="1" t="s">
        <v>1</v>
      </c>
      <c r="B82" s="225"/>
      <c r="C82" s="7">
        <v>0.46415734779393347</v>
      </c>
      <c r="D82" s="7">
        <v>0.49879230053694901</v>
      </c>
      <c r="E82" s="7">
        <v>0.44932295795976829</v>
      </c>
      <c r="F82" s="7">
        <v>0.43726921006374531</v>
      </c>
      <c r="G82" s="7">
        <v>0.4572516863848925</v>
      </c>
      <c r="H82" s="7">
        <v>1.2776150547200678</v>
      </c>
      <c r="I82" s="7">
        <v>0.44852003497411858</v>
      </c>
      <c r="J82" s="7">
        <v>0.54401755953138631</v>
      </c>
      <c r="K82" s="7">
        <v>0.49700586425000731</v>
      </c>
      <c r="L82" s="7">
        <v>0.46752208755613184</v>
      </c>
      <c r="M82" s="7">
        <v>0.45317417064242199</v>
      </c>
      <c r="N82" s="7">
        <v>0.39642986147366671</v>
      </c>
    </row>
    <row r="83" spans="1:14" x14ac:dyDescent="0.2">
      <c r="A83" s="1" t="s">
        <v>1</v>
      </c>
      <c r="B83" s="225"/>
      <c r="C83" s="7">
        <v>0.2854195654479405</v>
      </c>
      <c r="D83" s="7">
        <v>0.30892311008176776</v>
      </c>
      <c r="E83" s="7">
        <v>0.23686114621276147</v>
      </c>
      <c r="F83" s="7">
        <v>0.35434583445844736</v>
      </c>
      <c r="G83" s="7">
        <v>0.38131815673427044</v>
      </c>
      <c r="H83" s="7">
        <v>0.21822864642999351</v>
      </c>
      <c r="I83" s="7">
        <v>1.3601546028196931</v>
      </c>
      <c r="J83" s="7">
        <v>0.32572367983426459</v>
      </c>
      <c r="K83" s="7">
        <v>0.41968064255235993</v>
      </c>
      <c r="L83" s="7">
        <v>0.3062184051280803</v>
      </c>
      <c r="M83" s="7">
        <v>0.31586404772819504</v>
      </c>
      <c r="N83" s="7">
        <v>0.20476905495047606</v>
      </c>
    </row>
    <row r="84" spans="1:14" x14ac:dyDescent="0.2">
      <c r="A84" s="1" t="s">
        <v>1</v>
      </c>
      <c r="B84" s="225"/>
      <c r="C84" s="7">
        <v>0.23518136489340358</v>
      </c>
      <c r="D84" s="7">
        <v>0.2991179356290018</v>
      </c>
      <c r="E84" s="7">
        <v>0.30863946594844816</v>
      </c>
      <c r="F84" s="7">
        <v>0.28210155004689857</v>
      </c>
      <c r="G84" s="7">
        <v>0.24547768103504722</v>
      </c>
      <c r="H84" s="7">
        <v>0.21611908838614705</v>
      </c>
      <c r="I84" s="7">
        <v>0.29976797443486408</v>
      </c>
      <c r="J84" s="7">
        <v>1.2832656766824846</v>
      </c>
      <c r="K84" s="7">
        <v>0.34267113159574425</v>
      </c>
      <c r="L84" s="7">
        <v>0.32727894738067193</v>
      </c>
      <c r="M84" s="7">
        <v>0.26218322817314194</v>
      </c>
      <c r="N84" s="7">
        <v>0.1946277189703399</v>
      </c>
    </row>
    <row r="85" spans="1:14" x14ac:dyDescent="0.2">
      <c r="A85" s="1" t="s">
        <v>2</v>
      </c>
      <c r="B85" s="225"/>
      <c r="C85" s="7">
        <v>0.26786184626926707</v>
      </c>
      <c r="D85" s="7">
        <v>0.34823148510489521</v>
      </c>
      <c r="E85" s="7">
        <v>0.32906236755016799</v>
      </c>
      <c r="F85" s="7">
        <v>0.34463421969997798</v>
      </c>
      <c r="G85" s="7">
        <v>0.36966824742670967</v>
      </c>
      <c r="H85" s="7">
        <v>0.2452189636695522</v>
      </c>
      <c r="I85" s="7">
        <v>0.41805417452590787</v>
      </c>
      <c r="J85" s="7">
        <v>0.39326864998567324</v>
      </c>
      <c r="K85" s="7">
        <v>1.4257843604135245</v>
      </c>
      <c r="L85" s="7">
        <v>0.29478888992356778</v>
      </c>
      <c r="M85" s="7">
        <v>0.25842918207346516</v>
      </c>
      <c r="N85" s="7">
        <v>0.32331424080417293</v>
      </c>
    </row>
    <row r="86" spans="1:14" x14ac:dyDescent="0.2">
      <c r="A86" s="1" t="s">
        <v>2</v>
      </c>
      <c r="B86" s="225"/>
      <c r="C86" s="7">
        <v>0.36055936880646844</v>
      </c>
      <c r="D86" s="7">
        <v>0.23886100489009859</v>
      </c>
      <c r="E86" s="7">
        <v>0.28379375439584348</v>
      </c>
      <c r="F86" s="7">
        <v>0.24201883204562269</v>
      </c>
      <c r="G86" s="7">
        <v>0.34354444901128739</v>
      </c>
      <c r="H86" s="7">
        <v>0.15399352829151527</v>
      </c>
      <c r="I86" s="7">
        <v>0.38316605230412032</v>
      </c>
      <c r="J86" s="7">
        <v>0.30090390317453153</v>
      </c>
      <c r="K86" s="7">
        <v>0.38041013885042907</v>
      </c>
      <c r="L86" s="7">
        <v>1.3169769320546374</v>
      </c>
      <c r="M86" s="7">
        <v>0.2389781271279986</v>
      </c>
      <c r="N86" s="7">
        <v>0.21008478406855724</v>
      </c>
    </row>
    <row r="87" spans="1:14" x14ac:dyDescent="0.2">
      <c r="A87" s="1" t="s">
        <v>2</v>
      </c>
      <c r="B87" s="225"/>
      <c r="C87" s="7">
        <v>0.30944156053479294</v>
      </c>
      <c r="D87" s="7">
        <v>0.27693587866707126</v>
      </c>
      <c r="E87" s="7">
        <v>0.31947205805962242</v>
      </c>
      <c r="F87" s="7">
        <v>0.26817226963236873</v>
      </c>
      <c r="G87" s="7">
        <v>0.30959023233975674</v>
      </c>
      <c r="H87" s="7">
        <v>0.2206525479614975</v>
      </c>
      <c r="I87" s="7">
        <v>0.39433789200887215</v>
      </c>
      <c r="J87" s="7">
        <v>0.37901990825592513</v>
      </c>
      <c r="K87" s="7">
        <v>0.32700344589707542</v>
      </c>
      <c r="L87" s="7">
        <v>0.24592595621445829</v>
      </c>
      <c r="M87" s="7">
        <v>1.3098645747801956</v>
      </c>
      <c r="N87" s="7">
        <v>0.26370443926371517</v>
      </c>
    </row>
    <row r="88" spans="1:14" x14ac:dyDescent="0.2">
      <c r="A88" s="1" t="s">
        <v>2</v>
      </c>
      <c r="B88" s="225"/>
      <c r="C88" s="7">
        <v>0.38332728661714538</v>
      </c>
      <c r="D88" s="7">
        <v>0.38382898037514623</v>
      </c>
      <c r="E88" s="7">
        <v>0.36779665042964554</v>
      </c>
      <c r="F88" s="7">
        <v>0.2714025043032261</v>
      </c>
      <c r="G88" s="7">
        <v>0.39953731905346662</v>
      </c>
      <c r="H88" s="7">
        <v>0.21275445681908234</v>
      </c>
      <c r="I88" s="7">
        <v>0.36705527559896167</v>
      </c>
      <c r="J88" s="7">
        <v>0.3715352768373883</v>
      </c>
      <c r="K88" s="7">
        <v>0.33311809230088407</v>
      </c>
      <c r="L88" s="7">
        <v>0.29221898237309291</v>
      </c>
      <c r="M88" s="7">
        <v>0.37932387689856917</v>
      </c>
      <c r="N88" s="7">
        <v>1.2494678737445748</v>
      </c>
    </row>
    <row r="90" spans="1:14" x14ac:dyDescent="0.2">
      <c r="A90" s="1" t="s">
        <v>17</v>
      </c>
      <c r="B90" s="52" t="s">
        <v>28</v>
      </c>
      <c r="C90" s="3">
        <f t="array" ref="C90:N90">MMULT(C33:N33,C77:N88)</f>
        <v>0.20994321269703572</v>
      </c>
      <c r="D90" s="3">
        <v>0.21564188586984445</v>
      </c>
      <c r="E90" s="3">
        <v>0.1958048385403704</v>
      </c>
      <c r="F90" s="3">
        <v>0.21706886078954754</v>
      </c>
      <c r="G90" s="3">
        <v>0.2316108061602038</v>
      </c>
      <c r="H90" s="3">
        <v>0.13994774757592041</v>
      </c>
      <c r="I90" s="3">
        <v>0.23203763351624621</v>
      </c>
      <c r="J90" s="3">
        <v>0.21369381035850832</v>
      </c>
      <c r="K90" s="3">
        <v>0.2489153649138445</v>
      </c>
      <c r="L90" s="3">
        <v>0.19866295703918624</v>
      </c>
      <c r="M90" s="3">
        <v>0.21284908576978395</v>
      </c>
      <c r="N90" s="3">
        <v>0.19229941463237693</v>
      </c>
    </row>
  </sheetData>
  <mergeCells count="4">
    <mergeCell ref="B49:B60"/>
    <mergeCell ref="B35:B46"/>
    <mergeCell ref="B63:B74"/>
    <mergeCell ref="B77:B88"/>
  </mergeCells>
  <pageMargins left="0.75" right="0.75" top="1" bottom="1" header="0.5" footer="0.5"/>
  <pageSetup paperSize="9" orientation="portrait" horizontalDpi="4294967292" verticalDpi="429496729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38"/>
  <sheetViews>
    <sheetView tabSelected="1" topLeftCell="A19" workbookViewId="0">
      <selection activeCell="E39" sqref="E39"/>
    </sheetView>
  </sheetViews>
  <sheetFormatPr baseColWidth="10" defaultColWidth="8.83203125" defaultRowHeight="16" x14ac:dyDescent="0.2"/>
  <cols>
    <col min="3" max="3" width="57.6640625" customWidth="1"/>
  </cols>
  <sheetData>
    <row r="5" spans="2:6" x14ac:dyDescent="0.2">
      <c r="B5" s="91" t="s">
        <v>52</v>
      </c>
      <c r="E5" s="91" t="s">
        <v>92</v>
      </c>
    </row>
    <row r="6" spans="2:6" x14ac:dyDescent="0.2">
      <c r="B6" s="93">
        <v>1</v>
      </c>
      <c r="C6" s="92" t="s">
        <v>53</v>
      </c>
      <c r="E6" s="92">
        <v>1</v>
      </c>
      <c r="F6" t="s">
        <v>66</v>
      </c>
    </row>
    <row r="7" spans="2:6" x14ac:dyDescent="0.2">
      <c r="B7" s="93">
        <v>2</v>
      </c>
      <c r="C7" s="92" t="s">
        <v>54</v>
      </c>
      <c r="E7" s="92">
        <v>2</v>
      </c>
      <c r="F7" t="s">
        <v>67</v>
      </c>
    </row>
    <row r="8" spans="2:6" x14ac:dyDescent="0.2">
      <c r="B8" s="93">
        <v>3</v>
      </c>
      <c r="C8" s="92" t="s">
        <v>55</v>
      </c>
      <c r="E8" s="92">
        <v>3</v>
      </c>
      <c r="F8" t="s">
        <v>68</v>
      </c>
    </row>
    <row r="9" spans="2:6" x14ac:dyDescent="0.2">
      <c r="B9" s="93">
        <v>4</v>
      </c>
      <c r="C9" s="92" t="s">
        <v>56</v>
      </c>
      <c r="E9" s="92">
        <v>4</v>
      </c>
      <c r="F9" t="s">
        <v>69</v>
      </c>
    </row>
    <row r="10" spans="2:6" x14ac:dyDescent="0.2">
      <c r="B10" s="93">
        <v>5</v>
      </c>
      <c r="C10" s="92" t="s">
        <v>57</v>
      </c>
      <c r="E10" s="92">
        <v>5</v>
      </c>
      <c r="F10" t="s">
        <v>70</v>
      </c>
    </row>
    <row r="11" spans="2:6" x14ac:dyDescent="0.2">
      <c r="B11" s="93">
        <v>6</v>
      </c>
      <c r="C11" s="92" t="s">
        <v>58</v>
      </c>
      <c r="E11" s="92">
        <v>6</v>
      </c>
      <c r="F11" t="s">
        <v>71</v>
      </c>
    </row>
    <row r="12" spans="2:6" x14ac:dyDescent="0.2">
      <c r="B12" s="94" t="s">
        <v>95</v>
      </c>
      <c r="E12" s="92">
        <v>7</v>
      </c>
      <c r="F12" t="s">
        <v>72</v>
      </c>
    </row>
    <row r="13" spans="2:6" x14ac:dyDescent="0.2">
      <c r="E13" s="92">
        <v>8</v>
      </c>
      <c r="F13" t="s">
        <v>73</v>
      </c>
    </row>
    <row r="14" spans="2:6" x14ac:dyDescent="0.2">
      <c r="B14" s="91" t="s">
        <v>59</v>
      </c>
      <c r="E14" s="92">
        <v>9</v>
      </c>
      <c r="F14" t="s">
        <v>74</v>
      </c>
    </row>
    <row r="15" spans="2:6" x14ac:dyDescent="0.2">
      <c r="B15" s="93">
        <v>1</v>
      </c>
      <c r="C15" t="s">
        <v>60</v>
      </c>
      <c r="E15" s="92">
        <v>10</v>
      </c>
      <c r="F15" t="s">
        <v>75</v>
      </c>
    </row>
    <row r="16" spans="2:6" x14ac:dyDescent="0.2">
      <c r="B16" s="93">
        <v>2</v>
      </c>
      <c r="C16" t="s">
        <v>61</v>
      </c>
      <c r="E16" s="92">
        <v>11</v>
      </c>
      <c r="F16" t="s">
        <v>76</v>
      </c>
    </row>
    <row r="17" spans="2:6" x14ac:dyDescent="0.2">
      <c r="B17" s="93">
        <v>3</v>
      </c>
      <c r="C17" t="s">
        <v>62</v>
      </c>
      <c r="E17" s="92">
        <v>12</v>
      </c>
      <c r="F17" t="s">
        <v>77</v>
      </c>
    </row>
    <row r="18" spans="2:6" x14ac:dyDescent="0.2">
      <c r="B18" s="93">
        <v>4</v>
      </c>
      <c r="C18" t="s">
        <v>63</v>
      </c>
      <c r="E18" s="92">
        <v>13</v>
      </c>
      <c r="F18" t="s">
        <v>78</v>
      </c>
    </row>
    <row r="19" spans="2:6" x14ac:dyDescent="0.2">
      <c r="B19" s="93">
        <v>5</v>
      </c>
      <c r="C19" t="s">
        <v>64</v>
      </c>
      <c r="E19" s="92">
        <v>14</v>
      </c>
      <c r="F19" t="s">
        <v>79</v>
      </c>
    </row>
    <row r="20" spans="2:6" x14ac:dyDescent="0.2">
      <c r="B20" s="93">
        <v>6</v>
      </c>
      <c r="C20" t="s">
        <v>65</v>
      </c>
      <c r="E20" s="92">
        <v>15</v>
      </c>
      <c r="F20" t="s">
        <v>80</v>
      </c>
    </row>
    <row r="21" spans="2:6" x14ac:dyDescent="0.2">
      <c r="B21" s="94" t="s">
        <v>95</v>
      </c>
      <c r="E21" s="92">
        <v>16</v>
      </c>
      <c r="F21" t="s">
        <v>81</v>
      </c>
    </row>
    <row r="22" spans="2:6" x14ac:dyDescent="0.2">
      <c r="E22" s="92">
        <v>17</v>
      </c>
      <c r="F22" t="s">
        <v>82</v>
      </c>
    </row>
    <row r="23" spans="2:6" x14ac:dyDescent="0.2">
      <c r="B23" s="91" t="s">
        <v>97</v>
      </c>
      <c r="E23" s="92">
        <v>18</v>
      </c>
      <c r="F23" t="s">
        <v>83</v>
      </c>
    </row>
    <row r="24" spans="2:6" x14ac:dyDescent="0.2">
      <c r="B24" t="s">
        <v>98</v>
      </c>
      <c r="E24" s="92">
        <v>19</v>
      </c>
      <c r="F24" t="s">
        <v>84</v>
      </c>
    </row>
    <row r="25" spans="2:6" x14ac:dyDescent="0.2">
      <c r="E25" s="92">
        <v>20</v>
      </c>
      <c r="F25" t="s">
        <v>85</v>
      </c>
    </row>
    <row r="26" spans="2:6" x14ac:dyDescent="0.2">
      <c r="E26" s="92">
        <v>21</v>
      </c>
      <c r="F26" t="s">
        <v>86</v>
      </c>
    </row>
    <row r="27" spans="2:6" x14ac:dyDescent="0.2">
      <c r="E27" s="92">
        <v>22</v>
      </c>
      <c r="F27" t="s">
        <v>87</v>
      </c>
    </row>
    <row r="28" spans="2:6" x14ac:dyDescent="0.2">
      <c r="E28" s="92">
        <v>23</v>
      </c>
      <c r="F28" t="s">
        <v>88</v>
      </c>
    </row>
    <row r="29" spans="2:6" x14ac:dyDescent="0.2">
      <c r="E29" s="92">
        <v>24</v>
      </c>
      <c r="F29" t="s">
        <v>89</v>
      </c>
    </row>
    <row r="30" spans="2:6" x14ac:dyDescent="0.2">
      <c r="E30" s="92">
        <v>25</v>
      </c>
      <c r="F30" t="s">
        <v>90</v>
      </c>
    </row>
    <row r="31" spans="2:6" x14ac:dyDescent="0.2">
      <c r="E31" s="92">
        <v>26</v>
      </c>
      <c r="F31" t="s">
        <v>91</v>
      </c>
    </row>
    <row r="34" spans="2:2" x14ac:dyDescent="0.2">
      <c r="B34" s="91" t="s">
        <v>94</v>
      </c>
    </row>
    <row r="35" spans="2:2" x14ac:dyDescent="0.2">
      <c r="B35" t="s">
        <v>93</v>
      </c>
    </row>
    <row r="37" spans="2:2" x14ac:dyDescent="0.2">
      <c r="B37" s="91" t="s">
        <v>96</v>
      </c>
    </row>
    <row r="38" spans="2:2" x14ac:dyDescent="0.2">
      <c r="B38" t="s">
        <v>197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AK54"/>
  <sheetViews>
    <sheetView zoomScale="85" zoomScaleNormal="85" zoomScalePageLayoutView="85" workbookViewId="0">
      <selection activeCell="I46" sqref="I46"/>
    </sheetView>
  </sheetViews>
  <sheetFormatPr baseColWidth="10" defaultColWidth="8.83203125" defaultRowHeight="16" x14ac:dyDescent="0.2"/>
  <cols>
    <col min="1" max="1" width="17.5" customWidth="1"/>
  </cols>
  <sheetData>
    <row r="4" spans="1:29" x14ac:dyDescent="0.2">
      <c r="O4" t="s">
        <v>31</v>
      </c>
      <c r="AC4" t="s">
        <v>34</v>
      </c>
    </row>
    <row r="5" spans="1:29" x14ac:dyDescent="0.2">
      <c r="A5" t="s">
        <v>30</v>
      </c>
      <c r="B5" s="58">
        <v>0</v>
      </c>
      <c r="C5" s="58">
        <v>0</v>
      </c>
      <c r="D5" s="58">
        <v>0</v>
      </c>
      <c r="E5" s="58">
        <v>0</v>
      </c>
      <c r="F5" s="61">
        <v>1</v>
      </c>
      <c r="G5" s="57">
        <v>1</v>
      </c>
      <c r="H5" s="57">
        <v>1</v>
      </c>
      <c r="I5" s="62">
        <v>1</v>
      </c>
      <c r="J5" s="57">
        <v>1</v>
      </c>
      <c r="K5" s="57">
        <v>1</v>
      </c>
      <c r="L5" s="57">
        <v>1</v>
      </c>
      <c r="M5" s="57">
        <v>1</v>
      </c>
      <c r="P5" s="71">
        <f>B5*'Dummy MRIO'!C5</f>
        <v>0</v>
      </c>
      <c r="Q5" s="71">
        <f>C5*'Dummy MRIO'!D5</f>
        <v>0</v>
      </c>
      <c r="R5" s="71">
        <f>D5*'Dummy MRIO'!E5</f>
        <v>0</v>
      </c>
      <c r="S5" s="71">
        <f>E5*'Dummy MRIO'!F5</f>
        <v>0</v>
      </c>
      <c r="T5" s="72">
        <f>F5*'Dummy MRIO'!G5</f>
        <v>818.90862001074868</v>
      </c>
      <c r="U5" s="73">
        <f>G5*'Dummy MRIO'!H5</f>
        <v>154.47201964566847</v>
      </c>
      <c r="V5" s="73">
        <f>H5*'Dummy MRIO'!I5</f>
        <v>831.78747051226617</v>
      </c>
      <c r="W5" s="74">
        <f>I5*'Dummy MRIO'!J5</f>
        <v>396.76553879248621</v>
      </c>
      <c r="X5" s="73">
        <f>J5*'Dummy MRIO'!K5</f>
        <v>409.4713256054041</v>
      </c>
      <c r="Y5" s="73">
        <f>K5*'Dummy MRIO'!L5</f>
        <v>561.93404556553901</v>
      </c>
      <c r="Z5" s="73">
        <f>L5*'Dummy MRIO'!M5</f>
        <v>241.39101018671661</v>
      </c>
      <c r="AA5" s="73">
        <f>M5*'Dummy MRIO'!N5</f>
        <v>553.50754065127148</v>
      </c>
      <c r="AC5" s="87">
        <f>SUM(P5:AA5)</f>
        <v>3968.2375709701009</v>
      </c>
    </row>
    <row r="6" spans="1:29" x14ac:dyDescent="0.2">
      <c r="B6" s="58">
        <v>0</v>
      </c>
      <c r="C6" s="58">
        <v>0</v>
      </c>
      <c r="D6" s="58">
        <v>0</v>
      </c>
      <c r="E6" s="58">
        <v>0</v>
      </c>
      <c r="F6" s="61">
        <v>1</v>
      </c>
      <c r="G6" s="57">
        <v>1</v>
      </c>
      <c r="H6" s="57">
        <v>1</v>
      </c>
      <c r="I6" s="62">
        <v>1</v>
      </c>
      <c r="J6" s="57">
        <v>1</v>
      </c>
      <c r="K6" s="57">
        <v>1</v>
      </c>
      <c r="L6" s="57">
        <v>1</v>
      </c>
      <c r="M6" s="57">
        <v>1</v>
      </c>
      <c r="P6" s="71">
        <f>B6*'Dummy MRIO'!C6</f>
        <v>0</v>
      </c>
      <c r="Q6" s="71">
        <f>C6*'Dummy MRIO'!D6</f>
        <v>0</v>
      </c>
      <c r="R6" s="71">
        <f>D6*'Dummy MRIO'!E6</f>
        <v>0</v>
      </c>
      <c r="S6" s="71">
        <f>E6*'Dummy MRIO'!F6</f>
        <v>0</v>
      </c>
      <c r="T6" s="72">
        <f>F6*'Dummy MRIO'!G6</f>
        <v>41.706118392338844</v>
      </c>
      <c r="U6" s="73">
        <f>G6*'Dummy MRIO'!H6</f>
        <v>91.767635495795915</v>
      </c>
      <c r="V6" s="73">
        <f>H6*'Dummy MRIO'!I6</f>
        <v>560.78738424063613</v>
      </c>
      <c r="W6" s="74">
        <f>I6*'Dummy MRIO'!J6</f>
        <v>839.22724893787222</v>
      </c>
      <c r="X6" s="73">
        <f>J6*'Dummy MRIO'!K6</f>
        <v>469.97842570012659</v>
      </c>
      <c r="Y6" s="73">
        <f>K6*'Dummy MRIO'!L6</f>
        <v>769.94410069843457</v>
      </c>
      <c r="Z6" s="73">
        <f>L6*'Dummy MRIO'!M6</f>
        <v>82.977490242577943</v>
      </c>
      <c r="AA6" s="73">
        <f>M6*'Dummy MRIO'!N6</f>
        <v>368.48079680924928</v>
      </c>
      <c r="AC6" s="87">
        <f t="shared" ref="AC6:AC16" si="0">SUM(P6:AA6)</f>
        <v>3224.8692005170315</v>
      </c>
    </row>
    <row r="7" spans="1:29" x14ac:dyDescent="0.2">
      <c r="B7" s="58">
        <v>0</v>
      </c>
      <c r="C7" s="58">
        <v>0</v>
      </c>
      <c r="D7" s="58">
        <v>0</v>
      </c>
      <c r="E7" s="58">
        <v>0</v>
      </c>
      <c r="F7" s="61">
        <v>1</v>
      </c>
      <c r="G7" s="57">
        <v>1</v>
      </c>
      <c r="H7" s="57">
        <v>1</v>
      </c>
      <c r="I7" s="62">
        <v>1</v>
      </c>
      <c r="J7" s="57">
        <v>1</v>
      </c>
      <c r="K7" s="57">
        <v>1</v>
      </c>
      <c r="L7" s="57">
        <v>1</v>
      </c>
      <c r="M7" s="57">
        <v>1</v>
      </c>
      <c r="P7" s="71">
        <f>B7*'Dummy MRIO'!C7</f>
        <v>0</v>
      </c>
      <c r="Q7" s="71">
        <f>C7*'Dummy MRIO'!D7</f>
        <v>0</v>
      </c>
      <c r="R7" s="71">
        <f>D7*'Dummy MRIO'!E7</f>
        <v>0</v>
      </c>
      <c r="S7" s="71">
        <f>E7*'Dummy MRIO'!F7</f>
        <v>0</v>
      </c>
      <c r="T7" s="72">
        <f>F7*'Dummy MRIO'!G7</f>
        <v>752.65023319488375</v>
      </c>
      <c r="U7" s="73">
        <f>G7*'Dummy MRIO'!H7</f>
        <v>1.5143303960598598</v>
      </c>
      <c r="V7" s="73">
        <f>H7*'Dummy MRIO'!I7</f>
        <v>340.49937984429135</v>
      </c>
      <c r="W7" s="74">
        <f>I7*'Dummy MRIO'!J7</f>
        <v>231.65447899464408</v>
      </c>
      <c r="X7" s="73">
        <f>J7*'Dummy MRIO'!K7</f>
        <v>251.16020687863005</v>
      </c>
      <c r="Y7" s="73">
        <f>K7*'Dummy MRIO'!L7</f>
        <v>604.70932298546882</v>
      </c>
      <c r="Z7" s="73">
        <f>L7*'Dummy MRIO'!M7</f>
        <v>525.75681046376337</v>
      </c>
      <c r="AA7" s="73">
        <f>M7*'Dummy MRIO'!N7</f>
        <v>610.35177428402073</v>
      </c>
      <c r="AC7" s="87">
        <f t="shared" si="0"/>
        <v>3318.2965370417623</v>
      </c>
    </row>
    <row r="8" spans="1:29" x14ac:dyDescent="0.2">
      <c r="B8" s="58">
        <v>0</v>
      </c>
      <c r="C8" s="58">
        <v>0</v>
      </c>
      <c r="D8" s="58">
        <v>0</v>
      </c>
      <c r="E8" s="58">
        <v>0</v>
      </c>
      <c r="F8" s="61">
        <v>1</v>
      </c>
      <c r="G8" s="57">
        <v>1</v>
      </c>
      <c r="H8" s="57">
        <v>1</v>
      </c>
      <c r="I8" s="62">
        <v>1</v>
      </c>
      <c r="J8" s="57">
        <v>1</v>
      </c>
      <c r="K8" s="57">
        <v>1</v>
      </c>
      <c r="L8" s="57">
        <v>1</v>
      </c>
      <c r="M8" s="57">
        <v>1</v>
      </c>
      <c r="P8" s="71">
        <f>B8*'Dummy MRIO'!C8</f>
        <v>0</v>
      </c>
      <c r="Q8" s="71">
        <f>C8*'Dummy MRIO'!D8</f>
        <v>0</v>
      </c>
      <c r="R8" s="71">
        <f>D8*'Dummy MRIO'!E8</f>
        <v>0</v>
      </c>
      <c r="S8" s="71">
        <f>E8*'Dummy MRIO'!F8</f>
        <v>0</v>
      </c>
      <c r="T8" s="72">
        <f>F8*'Dummy MRIO'!G8</f>
        <v>499.77006643395794</v>
      </c>
      <c r="U8" s="73">
        <f>G8*'Dummy MRIO'!H8</f>
        <v>715.79673009562168</v>
      </c>
      <c r="V8" s="73">
        <f>H8*'Dummy MRIO'!I8</f>
        <v>947.10829733387584</v>
      </c>
      <c r="W8" s="74">
        <f>I8*'Dummy MRIO'!J8</f>
        <v>645.41044976341459</v>
      </c>
      <c r="X8" s="73">
        <f>J8*'Dummy MRIO'!K8</f>
        <v>855.73647009470699</v>
      </c>
      <c r="Y8" s="73">
        <f>K8*'Dummy MRIO'!L8</f>
        <v>221.14559653674547</v>
      </c>
      <c r="Z8" s="73">
        <f>L8*'Dummy MRIO'!M8</f>
        <v>898.34740360868807</v>
      </c>
      <c r="AA8" s="73">
        <f>M8*'Dummy MRIO'!N8</f>
        <v>41.250193746579789</v>
      </c>
      <c r="AC8" s="87">
        <f t="shared" si="0"/>
        <v>4824.5652076135902</v>
      </c>
    </row>
    <row r="9" spans="1:29" x14ac:dyDescent="0.2">
      <c r="B9" s="55">
        <v>1</v>
      </c>
      <c r="C9" s="55">
        <v>1</v>
      </c>
      <c r="D9" s="55">
        <v>1</v>
      </c>
      <c r="E9" s="55">
        <v>1</v>
      </c>
      <c r="F9" s="63">
        <v>0</v>
      </c>
      <c r="G9" s="56">
        <v>0</v>
      </c>
      <c r="H9" s="56">
        <v>0</v>
      </c>
      <c r="I9" s="64">
        <v>0</v>
      </c>
      <c r="J9" s="55">
        <v>1</v>
      </c>
      <c r="K9" s="55">
        <v>1</v>
      </c>
      <c r="L9" s="55">
        <v>1</v>
      </c>
      <c r="M9" s="55">
        <v>1</v>
      </c>
      <c r="P9" s="75">
        <f>B9*'Dummy MRIO'!C9</f>
        <v>547.09589614176116</v>
      </c>
      <c r="Q9" s="75">
        <f>C9*'Dummy MRIO'!D9</f>
        <v>465.59901264424195</v>
      </c>
      <c r="R9" s="75">
        <f>D9*'Dummy MRIO'!E9</f>
        <v>909.6806442562895</v>
      </c>
      <c r="S9" s="75">
        <f>E9*'Dummy MRIO'!F9</f>
        <v>276.26628217484449</v>
      </c>
      <c r="T9" s="76">
        <f>F9*'Dummy MRIO'!G9</f>
        <v>0</v>
      </c>
      <c r="U9" s="77">
        <f>G9*'Dummy MRIO'!H9</f>
        <v>0</v>
      </c>
      <c r="V9" s="77">
        <f>H9*'Dummy MRIO'!I9</f>
        <v>0</v>
      </c>
      <c r="W9" s="78">
        <f>I9*'Dummy MRIO'!J9</f>
        <v>0</v>
      </c>
      <c r="X9" s="75">
        <f>J9*'Dummy MRIO'!K9</f>
        <v>196.61304791483559</v>
      </c>
      <c r="Y9" s="75">
        <f>K9*'Dummy MRIO'!L9</f>
        <v>284.80233195525108</v>
      </c>
      <c r="Z9" s="75">
        <f>L9*'Dummy MRIO'!M9</f>
        <v>304.81056013236508</v>
      </c>
      <c r="AA9" s="75">
        <f>M9*'Dummy MRIO'!N9</f>
        <v>827.63379625679772</v>
      </c>
      <c r="AC9" s="87">
        <f t="shared" si="0"/>
        <v>3812.5015714763867</v>
      </c>
    </row>
    <row r="10" spans="1:29" x14ac:dyDescent="0.2">
      <c r="B10" s="57">
        <v>1</v>
      </c>
      <c r="C10" s="57">
        <v>1</v>
      </c>
      <c r="D10" s="57">
        <v>1</v>
      </c>
      <c r="E10" s="57">
        <v>1</v>
      </c>
      <c r="F10" s="66">
        <v>0</v>
      </c>
      <c r="G10" s="58">
        <v>0</v>
      </c>
      <c r="H10" s="58">
        <v>0</v>
      </c>
      <c r="I10" s="67">
        <v>0</v>
      </c>
      <c r="J10" s="57">
        <v>1</v>
      </c>
      <c r="K10" s="57">
        <v>1</v>
      </c>
      <c r="L10" s="57">
        <v>1</v>
      </c>
      <c r="M10" s="57">
        <v>1</v>
      </c>
      <c r="P10" s="73">
        <f>B10*'Dummy MRIO'!C10</f>
        <v>751.72193628663047</v>
      </c>
      <c r="Q10" s="73">
        <f>C10*'Dummy MRIO'!D10</f>
        <v>936.4778586288661</v>
      </c>
      <c r="R10" s="73">
        <f>D10*'Dummy MRIO'!E10</f>
        <v>822.2679842657999</v>
      </c>
      <c r="S10" s="73">
        <f>E10*'Dummy MRIO'!F10</f>
        <v>637.55738342677455</v>
      </c>
      <c r="T10" s="79">
        <f>F10*'Dummy MRIO'!G10</f>
        <v>0</v>
      </c>
      <c r="U10" s="71">
        <f>G10*'Dummy MRIO'!H10</f>
        <v>0</v>
      </c>
      <c r="V10" s="71">
        <f>H10*'Dummy MRIO'!I10</f>
        <v>0</v>
      </c>
      <c r="W10" s="80">
        <f>I10*'Dummy MRIO'!J10</f>
        <v>0</v>
      </c>
      <c r="X10" s="73">
        <f>J10*'Dummy MRIO'!K10</f>
        <v>607.87516796084719</v>
      </c>
      <c r="Y10" s="73">
        <f>K10*'Dummy MRIO'!L10</f>
        <v>688.91066618964464</v>
      </c>
      <c r="Z10" s="73">
        <f>L10*'Dummy MRIO'!M10</f>
        <v>872.05624756104953</v>
      </c>
      <c r="AA10" s="73">
        <f>M10*'Dummy MRIO'!N10</f>
        <v>972.07930584628923</v>
      </c>
      <c r="AC10" s="87">
        <f t="shared" si="0"/>
        <v>6288.9465501659015</v>
      </c>
    </row>
    <row r="11" spans="1:29" x14ac:dyDescent="0.2">
      <c r="B11" s="57">
        <v>1</v>
      </c>
      <c r="C11" s="57">
        <v>1</v>
      </c>
      <c r="D11" s="57">
        <v>1</v>
      </c>
      <c r="E11" s="57">
        <v>1</v>
      </c>
      <c r="F11" s="66">
        <v>0</v>
      </c>
      <c r="G11" s="58">
        <v>0</v>
      </c>
      <c r="H11" s="58">
        <v>0</v>
      </c>
      <c r="I11" s="67">
        <v>0</v>
      </c>
      <c r="J11" s="57">
        <v>1</v>
      </c>
      <c r="K11" s="57">
        <v>1</v>
      </c>
      <c r="L11" s="57">
        <v>1</v>
      </c>
      <c r="M11" s="57">
        <v>1</v>
      </c>
      <c r="P11" s="73">
        <f>B11*'Dummy MRIO'!C11</f>
        <v>294.55572982509102</v>
      </c>
      <c r="Q11" s="73">
        <f>C11*'Dummy MRIO'!D11</f>
        <v>443.99457768641702</v>
      </c>
      <c r="R11" s="73">
        <f>D11*'Dummy MRIO'!E11</f>
        <v>6.5322510165288783</v>
      </c>
      <c r="S11" s="73">
        <f>E11*'Dummy MRIO'!F11</f>
        <v>828.27586972641632</v>
      </c>
      <c r="T11" s="79">
        <f>F11*'Dummy MRIO'!G11</f>
        <v>0</v>
      </c>
      <c r="U11" s="71">
        <f>G11*'Dummy MRIO'!H11</f>
        <v>0</v>
      </c>
      <c r="V11" s="71">
        <f>H11*'Dummy MRIO'!I11</f>
        <v>0</v>
      </c>
      <c r="W11" s="80">
        <f>I11*'Dummy MRIO'!J11</f>
        <v>0</v>
      </c>
      <c r="X11" s="73">
        <f>J11*'Dummy MRIO'!K11</f>
        <v>890.01581593238132</v>
      </c>
      <c r="Y11" s="73">
        <f>K11*'Dummy MRIO'!L11</f>
        <v>428.7210816411523</v>
      </c>
      <c r="Z11" s="73">
        <f>L11*'Dummy MRIO'!M11</f>
        <v>641.34012484034827</v>
      </c>
      <c r="AA11" s="73">
        <f>M11*'Dummy MRIO'!N11</f>
        <v>25.913121804403193</v>
      </c>
      <c r="AC11" s="87">
        <f t="shared" si="0"/>
        <v>3559.3485724727384</v>
      </c>
    </row>
    <row r="12" spans="1:29" x14ac:dyDescent="0.2">
      <c r="B12" s="59">
        <v>1</v>
      </c>
      <c r="C12" s="59">
        <v>1</v>
      </c>
      <c r="D12" s="59">
        <v>1</v>
      </c>
      <c r="E12" s="59">
        <v>1</v>
      </c>
      <c r="F12" s="68">
        <v>0</v>
      </c>
      <c r="G12" s="60">
        <v>0</v>
      </c>
      <c r="H12" s="60">
        <v>0</v>
      </c>
      <c r="I12" s="69">
        <v>0</v>
      </c>
      <c r="J12" s="59">
        <v>1</v>
      </c>
      <c r="K12" s="59">
        <v>1</v>
      </c>
      <c r="L12" s="59">
        <v>1</v>
      </c>
      <c r="M12" s="59">
        <v>1</v>
      </c>
      <c r="P12" s="81">
        <f>B12*'Dummy MRIO'!C12</f>
        <v>112.79363636572215</v>
      </c>
      <c r="Q12" s="81">
        <f>C12*'Dummy MRIO'!D12</f>
        <v>517.81621794645855</v>
      </c>
      <c r="R12" s="81">
        <f>D12*'Dummy MRIO'!E12</f>
        <v>790.67333980954629</v>
      </c>
      <c r="S12" s="81">
        <f>E12*'Dummy MRIO'!F12</f>
        <v>459.01175914429336</v>
      </c>
      <c r="T12" s="82">
        <f>F12*'Dummy MRIO'!G12</f>
        <v>0</v>
      </c>
      <c r="U12" s="83">
        <f>G12*'Dummy MRIO'!H12</f>
        <v>0</v>
      </c>
      <c r="V12" s="83">
        <f>H12*'Dummy MRIO'!I12</f>
        <v>0</v>
      </c>
      <c r="W12" s="84">
        <f>I12*'Dummy MRIO'!J12</f>
        <v>0</v>
      </c>
      <c r="X12" s="81">
        <f>J12*'Dummy MRIO'!K12</f>
        <v>586.42916862916638</v>
      </c>
      <c r="Y12" s="81">
        <f>K12*'Dummy MRIO'!L12</f>
        <v>672.84959250289126</v>
      </c>
      <c r="Z12" s="81">
        <f>L12*'Dummy MRIO'!M12</f>
        <v>424.47694299601068</v>
      </c>
      <c r="AA12" s="81">
        <f>M12*'Dummy MRIO'!N12</f>
        <v>157.34045849609225</v>
      </c>
      <c r="AC12" s="87">
        <f t="shared" si="0"/>
        <v>3721.3911158901806</v>
      </c>
    </row>
    <row r="13" spans="1:29" x14ac:dyDescent="0.2">
      <c r="B13" s="57">
        <v>1</v>
      </c>
      <c r="C13" s="57">
        <v>1</v>
      </c>
      <c r="D13" s="57">
        <v>1</v>
      </c>
      <c r="E13" s="57">
        <v>1</v>
      </c>
      <c r="F13" s="70">
        <v>1</v>
      </c>
      <c r="G13" s="55">
        <v>1</v>
      </c>
      <c r="H13" s="55">
        <v>1</v>
      </c>
      <c r="I13" s="65">
        <v>1</v>
      </c>
      <c r="J13" s="58">
        <v>0</v>
      </c>
      <c r="K13" s="58">
        <v>0</v>
      </c>
      <c r="L13" s="58">
        <v>0</v>
      </c>
      <c r="M13" s="58">
        <v>0</v>
      </c>
      <c r="P13" s="73">
        <f>B13*'Dummy MRIO'!C13</f>
        <v>45.95837298440231</v>
      </c>
      <c r="Q13" s="73">
        <f>C13*'Dummy MRIO'!D13</f>
        <v>456.93505916183716</v>
      </c>
      <c r="R13" s="73">
        <f>D13*'Dummy MRIO'!E13</f>
        <v>552.07855584062236</v>
      </c>
      <c r="S13" s="73">
        <f>E13*'Dummy MRIO'!F13</f>
        <v>571.87426356761603</v>
      </c>
      <c r="T13" s="85">
        <f>F13*'Dummy MRIO'!G13</f>
        <v>632.46713200744171</v>
      </c>
      <c r="U13" s="75">
        <f>G13*'Dummy MRIO'!H13</f>
        <v>679.71966994178399</v>
      </c>
      <c r="V13" s="75">
        <f>H13*'Dummy MRIO'!I13</f>
        <v>729.65041252455683</v>
      </c>
      <c r="W13" s="86">
        <f>I13*'Dummy MRIO'!J13</f>
        <v>607.36589675268192</v>
      </c>
      <c r="X13" s="71">
        <f>J13*'Dummy MRIO'!K13</f>
        <v>0</v>
      </c>
      <c r="Y13" s="71">
        <f>K13*'Dummy MRIO'!L13</f>
        <v>0</v>
      </c>
      <c r="Z13" s="71">
        <f>L13*'Dummy MRIO'!M13</f>
        <v>0</v>
      </c>
      <c r="AA13" s="71">
        <f>M13*'Dummy MRIO'!N13</f>
        <v>0</v>
      </c>
      <c r="AC13" s="87">
        <f t="shared" si="0"/>
        <v>4276.0493627809428</v>
      </c>
    </row>
    <row r="14" spans="1:29" x14ac:dyDescent="0.2">
      <c r="B14" s="57">
        <v>1</v>
      </c>
      <c r="C14" s="57">
        <v>1</v>
      </c>
      <c r="D14" s="57">
        <v>1</v>
      </c>
      <c r="E14" s="57">
        <v>1</v>
      </c>
      <c r="F14" s="61">
        <v>1</v>
      </c>
      <c r="G14" s="57">
        <v>1</v>
      </c>
      <c r="H14" s="57">
        <v>1</v>
      </c>
      <c r="I14" s="62">
        <v>1</v>
      </c>
      <c r="J14" s="58">
        <v>0</v>
      </c>
      <c r="K14" s="58">
        <v>0</v>
      </c>
      <c r="L14" s="58">
        <v>0</v>
      </c>
      <c r="M14" s="58">
        <v>0</v>
      </c>
      <c r="P14" s="73">
        <f>B14*'Dummy MRIO'!C14</f>
        <v>962.44312371455896</v>
      </c>
      <c r="Q14" s="73">
        <f>C14*'Dummy MRIO'!D14</f>
        <v>96.49111310040071</v>
      </c>
      <c r="R14" s="73">
        <f>D14*'Dummy MRIO'!E14</f>
        <v>544.25825882659467</v>
      </c>
      <c r="S14" s="73">
        <f>E14*'Dummy MRIO'!F14</f>
        <v>95.857849059597939</v>
      </c>
      <c r="T14" s="72">
        <f>F14*'Dummy MRIO'!G14</f>
        <v>674.5381287952664</v>
      </c>
      <c r="U14" s="73">
        <f>G14*'Dummy MRIO'!H14</f>
        <v>113.07021765649272</v>
      </c>
      <c r="V14" s="73">
        <f>H14*'Dummy MRIO'!I14</f>
        <v>711.28869937791819</v>
      </c>
      <c r="W14" s="74">
        <f>I14*'Dummy MRIO'!J14</f>
        <v>336.5902017024631</v>
      </c>
      <c r="X14" s="71">
        <f>J14*'Dummy MRIO'!K14</f>
        <v>0</v>
      </c>
      <c r="Y14" s="71">
        <f>K14*'Dummy MRIO'!L14</f>
        <v>0</v>
      </c>
      <c r="Z14" s="71">
        <f>L14*'Dummy MRIO'!M14</f>
        <v>0</v>
      </c>
      <c r="AA14" s="71">
        <f>M14*'Dummy MRIO'!N14</f>
        <v>0</v>
      </c>
      <c r="AC14" s="87">
        <f t="shared" si="0"/>
        <v>3534.5375922332928</v>
      </c>
    </row>
    <row r="15" spans="1:29" x14ac:dyDescent="0.2">
      <c r="B15" s="57">
        <v>1</v>
      </c>
      <c r="C15" s="57">
        <v>1</v>
      </c>
      <c r="D15" s="57">
        <v>1</v>
      </c>
      <c r="E15" s="57">
        <v>1</v>
      </c>
      <c r="F15" s="61">
        <v>1</v>
      </c>
      <c r="G15" s="57">
        <v>1</v>
      </c>
      <c r="H15" s="57">
        <v>1</v>
      </c>
      <c r="I15" s="62">
        <v>1</v>
      </c>
      <c r="J15" s="58">
        <v>0</v>
      </c>
      <c r="K15" s="58">
        <v>0</v>
      </c>
      <c r="L15" s="58">
        <v>0</v>
      </c>
      <c r="M15" s="58">
        <v>0</v>
      </c>
      <c r="P15" s="73">
        <f>B15*'Dummy MRIO'!C15</f>
        <v>530.51607796324129</v>
      </c>
      <c r="Q15" s="73">
        <f>C15*'Dummy MRIO'!D15</f>
        <v>190.08013861832583</v>
      </c>
      <c r="R15" s="73">
        <f>D15*'Dummy MRIO'!E15</f>
        <v>686.48921098283574</v>
      </c>
      <c r="S15" s="73">
        <f>E15*'Dummy MRIO'!F15</f>
        <v>191.2973903719124</v>
      </c>
      <c r="T15" s="72">
        <f>F15*'Dummy MRIO'!G15</f>
        <v>374.31324385150157</v>
      </c>
      <c r="U15" s="73">
        <f>G15*'Dummy MRIO'!H15</f>
        <v>615.15819003956744</v>
      </c>
      <c r="V15" s="73">
        <f>H15*'Dummy MRIO'!I15</f>
        <v>788.15317580222427</v>
      </c>
      <c r="W15" s="74">
        <f>I15*'Dummy MRIO'!J15</f>
        <v>738.07533396517863</v>
      </c>
      <c r="X15" s="71">
        <f>J15*'Dummy MRIO'!K15</f>
        <v>0</v>
      </c>
      <c r="Y15" s="71">
        <f>K15*'Dummy MRIO'!L15</f>
        <v>0</v>
      </c>
      <c r="Z15" s="71">
        <f>L15*'Dummy MRIO'!M15</f>
        <v>0</v>
      </c>
      <c r="AA15" s="71">
        <f>M15*'Dummy MRIO'!N15</f>
        <v>0</v>
      </c>
      <c r="AC15" s="87">
        <f t="shared" si="0"/>
        <v>4114.0827615947874</v>
      </c>
    </row>
    <row r="16" spans="1:29" x14ac:dyDescent="0.2">
      <c r="B16" s="57">
        <v>1</v>
      </c>
      <c r="C16" s="57">
        <v>1</v>
      </c>
      <c r="D16" s="57">
        <v>1</v>
      </c>
      <c r="E16" s="57">
        <v>1</v>
      </c>
      <c r="F16" s="61">
        <v>1</v>
      </c>
      <c r="G16" s="57">
        <v>1</v>
      </c>
      <c r="H16" s="57">
        <v>1</v>
      </c>
      <c r="I16" s="62">
        <v>1</v>
      </c>
      <c r="J16" s="58">
        <v>0</v>
      </c>
      <c r="K16" s="58">
        <v>0</v>
      </c>
      <c r="L16" s="58">
        <v>0</v>
      </c>
      <c r="M16" s="58">
        <v>0</v>
      </c>
      <c r="P16" s="73">
        <f>B16*'Dummy MRIO'!C16</f>
        <v>857.05368229468741</v>
      </c>
      <c r="Q16" s="73">
        <f>C16*'Dummy MRIO'!D16</f>
        <v>775.54460333134955</v>
      </c>
      <c r="R16" s="73">
        <f>D16*'Dummy MRIO'!E16</f>
        <v>896.6699414396694</v>
      </c>
      <c r="S16" s="73">
        <f>E16*'Dummy MRIO'!F16</f>
        <v>18.45590199315361</v>
      </c>
      <c r="T16" s="72">
        <f>F16*'Dummy MRIO'!G16</f>
        <v>914.85330910349614</v>
      </c>
      <c r="U16" s="73">
        <f>G16*'Dummy MRIO'!H16</f>
        <v>481.89282338137275</v>
      </c>
      <c r="V16" s="73">
        <f>H16*'Dummy MRIO'!I16</f>
        <v>307.89125943184092</v>
      </c>
      <c r="W16" s="74">
        <f>I16*'Dummy MRIO'!J16</f>
        <v>457.94311153619793</v>
      </c>
      <c r="X16" s="71">
        <f>J16*'Dummy MRIO'!K16</f>
        <v>0</v>
      </c>
      <c r="Y16" s="71">
        <f>K16*'Dummy MRIO'!L16</f>
        <v>0</v>
      </c>
      <c r="Z16" s="71">
        <f>L16*'Dummy MRIO'!M16</f>
        <v>0</v>
      </c>
      <c r="AA16" s="71">
        <f>M16*'Dummy MRIO'!N16</f>
        <v>0</v>
      </c>
      <c r="AC16" s="87">
        <f t="shared" si="0"/>
        <v>4710.3046325117675</v>
      </c>
    </row>
    <row r="18" spans="1:29" x14ac:dyDescent="0.2">
      <c r="O18" s="88" t="s">
        <v>36</v>
      </c>
      <c r="P18" s="87">
        <f>SUM(P5:P16)</f>
        <v>4102.1384555760942</v>
      </c>
      <c r="Q18" s="87">
        <f t="shared" ref="Q18:AA18" si="1">SUM(Q5:Q16)</f>
        <v>3882.9385811178968</v>
      </c>
      <c r="R18" s="87">
        <f t="shared" si="1"/>
        <v>5208.6501864378861</v>
      </c>
      <c r="S18" s="87">
        <f t="shared" si="1"/>
        <v>3078.5966994646092</v>
      </c>
      <c r="T18" s="87">
        <f t="shared" si="1"/>
        <v>4709.206851789635</v>
      </c>
      <c r="U18" s="87">
        <f t="shared" si="1"/>
        <v>2853.3916166523627</v>
      </c>
      <c r="V18" s="87">
        <f t="shared" si="1"/>
        <v>5217.1660790676106</v>
      </c>
      <c r="W18" s="87">
        <f t="shared" si="1"/>
        <v>4253.0322604449384</v>
      </c>
      <c r="X18" s="87">
        <f t="shared" si="1"/>
        <v>4267.2796287160982</v>
      </c>
      <c r="Y18" s="87">
        <f t="shared" si="1"/>
        <v>4233.0167380751273</v>
      </c>
      <c r="Z18" s="87">
        <f t="shared" si="1"/>
        <v>3991.1565900315195</v>
      </c>
      <c r="AA18" s="87">
        <f t="shared" si="1"/>
        <v>3556.5569878947035</v>
      </c>
    </row>
    <row r="23" spans="1:29" x14ac:dyDescent="0.2">
      <c r="O23" t="s">
        <v>33</v>
      </c>
      <c r="AC23" t="s">
        <v>35</v>
      </c>
    </row>
    <row r="24" spans="1:29" x14ac:dyDescent="0.2">
      <c r="A24" t="s">
        <v>32</v>
      </c>
      <c r="B24" s="53">
        <v>0</v>
      </c>
      <c r="C24" s="53">
        <v>0</v>
      </c>
      <c r="D24" s="54">
        <v>1</v>
      </c>
      <c r="E24" s="54">
        <v>1</v>
      </c>
      <c r="F24" s="54">
        <v>1</v>
      </c>
      <c r="G24" s="54">
        <v>1</v>
      </c>
      <c r="P24" s="22">
        <f>B24*'Dummy MRIO'!P5</f>
        <v>0</v>
      </c>
      <c r="Q24" s="22">
        <f>C24*'Dummy MRIO'!Q5</f>
        <v>0</v>
      </c>
      <c r="R24" s="8">
        <f>D24*'Dummy MRIO'!R5</f>
        <v>901.59785644882948</v>
      </c>
      <c r="S24" s="8">
        <f>E24*'Dummy MRIO'!S5</f>
        <v>1.0000000000000001E-9</v>
      </c>
      <c r="T24" s="8">
        <f>F24*'Dummy MRIO'!T5</f>
        <v>446.05978605265597</v>
      </c>
      <c r="U24" s="8">
        <f>G24*'Dummy MRIO'!U5</f>
        <v>1.0000000000000001E-9</v>
      </c>
      <c r="AC24" s="87">
        <f>SUM(P24:U24)</f>
        <v>1347.6576425034855</v>
      </c>
    </row>
    <row r="25" spans="1:29" x14ac:dyDescent="0.2">
      <c r="B25" s="53">
        <v>0</v>
      </c>
      <c r="C25" s="53">
        <v>0</v>
      </c>
      <c r="D25" s="54">
        <v>1</v>
      </c>
      <c r="E25" s="54">
        <v>1</v>
      </c>
      <c r="F25" s="54">
        <v>1</v>
      </c>
      <c r="G25" s="54">
        <v>1</v>
      </c>
      <c r="P25" s="22">
        <f>B25*'Dummy MRIO'!P6</f>
        <v>0</v>
      </c>
      <c r="Q25" s="22">
        <f>C25*'Dummy MRIO'!Q6</f>
        <v>0</v>
      </c>
      <c r="R25" s="8">
        <f>D25*'Dummy MRIO'!R6</f>
        <v>693.99818114412972</v>
      </c>
      <c r="S25" s="8">
        <f>E25*'Dummy MRIO'!S6</f>
        <v>1.0000000000000001E-9</v>
      </c>
      <c r="T25" s="8">
        <f>F25*'Dummy MRIO'!T6</f>
        <v>512.3310054178703</v>
      </c>
      <c r="U25" s="8">
        <f>G25*'Dummy MRIO'!U6</f>
        <v>1.0000000000000001E-9</v>
      </c>
      <c r="AC25" s="87">
        <f t="shared" ref="AC25:AC35" si="2">SUM(P25:U25)</f>
        <v>1206.3291865639999</v>
      </c>
    </row>
    <row r="26" spans="1:29" x14ac:dyDescent="0.2">
      <c r="B26" s="53">
        <v>0</v>
      </c>
      <c r="C26" s="53">
        <v>0</v>
      </c>
      <c r="D26" s="54">
        <v>1</v>
      </c>
      <c r="E26" s="54">
        <v>1</v>
      </c>
      <c r="F26" s="54">
        <v>1</v>
      </c>
      <c r="G26" s="54">
        <v>1</v>
      </c>
      <c r="P26" s="22">
        <f>B26*'Dummy MRIO'!P7</f>
        <v>0</v>
      </c>
      <c r="Q26" s="22">
        <f>C26*'Dummy MRIO'!Q7</f>
        <v>0</v>
      </c>
      <c r="R26" s="8">
        <f>D26*'Dummy MRIO'!R7</f>
        <v>752.84359797941443</v>
      </c>
      <c r="S26" s="8">
        <f>E26*'Dummy MRIO'!S7</f>
        <v>1.0000000000000001E-9</v>
      </c>
      <c r="T26" s="8">
        <f>F26*'Dummy MRIO'!T7</f>
        <v>908.85828287535821</v>
      </c>
      <c r="U26" s="8">
        <f>G26*'Dummy MRIO'!U7</f>
        <v>1.0000000000000001E-9</v>
      </c>
      <c r="AC26" s="87">
        <f t="shared" si="2"/>
        <v>1661.7018808567727</v>
      </c>
    </row>
    <row r="27" spans="1:29" x14ac:dyDescent="0.2">
      <c r="B27" s="53">
        <v>0</v>
      </c>
      <c r="C27" s="53">
        <v>0</v>
      </c>
      <c r="D27" s="54">
        <v>1</v>
      </c>
      <c r="E27" s="54">
        <v>1</v>
      </c>
      <c r="F27" s="54">
        <v>1</v>
      </c>
      <c r="G27" s="54">
        <v>1</v>
      </c>
      <c r="P27" s="22">
        <f>B27*'Dummy MRIO'!P8</f>
        <v>0</v>
      </c>
      <c r="Q27" s="22">
        <f>C27*'Dummy MRIO'!Q8</f>
        <v>0</v>
      </c>
      <c r="R27" s="8">
        <f>D27*'Dummy MRIO'!R8</f>
        <v>652.63922550267546</v>
      </c>
      <c r="S27" s="8">
        <f>E27*'Dummy MRIO'!S8</f>
        <v>1.0000000000000001E-9</v>
      </c>
      <c r="T27" s="8">
        <f>F27*'Dummy MRIO'!T8</f>
        <v>300.9264859779347</v>
      </c>
      <c r="U27" s="8">
        <f>G27*'Dummy MRIO'!U8</f>
        <v>1.0000000000000001E-9</v>
      </c>
      <c r="AC27" s="87">
        <f t="shared" si="2"/>
        <v>953.56571148261014</v>
      </c>
    </row>
    <row r="28" spans="1:29" x14ac:dyDescent="0.2">
      <c r="B28" s="55">
        <v>1</v>
      </c>
      <c r="C28" s="55">
        <v>1</v>
      </c>
      <c r="D28" s="56">
        <v>0</v>
      </c>
      <c r="E28" s="56">
        <v>0</v>
      </c>
      <c r="F28" s="55">
        <v>1</v>
      </c>
      <c r="G28" s="55">
        <v>1</v>
      </c>
      <c r="P28" s="12">
        <f>B28*'Dummy MRIO'!P9</f>
        <v>630.06971081442452</v>
      </c>
      <c r="Q28" s="12">
        <f>C28*'Dummy MRIO'!Q9</f>
        <v>1.0000000000000001E-9</v>
      </c>
      <c r="R28" s="24">
        <f>D28*'Dummy MRIO'!R9</f>
        <v>0</v>
      </c>
      <c r="S28" s="24">
        <f>E28*'Dummy MRIO'!S9</f>
        <v>0</v>
      </c>
      <c r="T28" s="12">
        <f>F28*'Dummy MRIO'!T9</f>
        <v>857.1130861208959</v>
      </c>
      <c r="U28" s="12">
        <f>G28*'Dummy MRIO'!U9</f>
        <v>1.0000000000000001E-9</v>
      </c>
      <c r="AC28" s="87">
        <f t="shared" si="2"/>
        <v>1487.1827969373203</v>
      </c>
    </row>
    <row r="29" spans="1:29" x14ac:dyDescent="0.2">
      <c r="B29" s="57">
        <v>1</v>
      </c>
      <c r="C29" s="57">
        <v>1</v>
      </c>
      <c r="D29" s="58">
        <v>0</v>
      </c>
      <c r="E29" s="58">
        <v>0</v>
      </c>
      <c r="F29" s="57">
        <v>1</v>
      </c>
      <c r="G29" s="57">
        <v>1</v>
      </c>
      <c r="P29" s="10">
        <f>B29*'Dummy MRIO'!P10</f>
        <v>847.21180888819003</v>
      </c>
      <c r="Q29" s="10">
        <f>C29*'Dummy MRIO'!Q10</f>
        <v>1.0000000000000001E-9</v>
      </c>
      <c r="R29" s="27">
        <f>D29*'Dummy MRIO'!R10</f>
        <v>0</v>
      </c>
      <c r="S29" s="27">
        <f>E29*'Dummy MRIO'!S10</f>
        <v>0</v>
      </c>
      <c r="T29" s="10">
        <f>F29*'Dummy MRIO'!T10</f>
        <v>36.650476765508145</v>
      </c>
      <c r="U29" s="10">
        <f>G29*'Dummy MRIO'!U10</f>
        <v>1.0000000000000001E-9</v>
      </c>
      <c r="AC29" s="87">
        <f t="shared" si="2"/>
        <v>883.8622856556982</v>
      </c>
    </row>
    <row r="30" spans="1:29" x14ac:dyDescent="0.2">
      <c r="B30" s="57">
        <v>1</v>
      </c>
      <c r="C30" s="57">
        <v>1</v>
      </c>
      <c r="D30" s="58">
        <v>0</v>
      </c>
      <c r="E30" s="58">
        <v>0</v>
      </c>
      <c r="F30" s="57">
        <v>1</v>
      </c>
      <c r="G30" s="57">
        <v>1</v>
      </c>
      <c r="P30" s="10">
        <f>B30*'Dummy MRIO'!P11</f>
        <v>164.99670946198174</v>
      </c>
      <c r="Q30" s="10">
        <f>C30*'Dummy MRIO'!Q11</f>
        <v>1.0000000000000001E-9</v>
      </c>
      <c r="R30" s="27">
        <f>D30*'Dummy MRIO'!R11</f>
        <v>0</v>
      </c>
      <c r="S30" s="27">
        <f>E30*'Dummy MRIO'!S11</f>
        <v>0</v>
      </c>
      <c r="T30" s="10">
        <f>F30*'Dummy MRIO'!T11</f>
        <v>885.87076199754574</v>
      </c>
      <c r="U30" s="10">
        <f>G30*'Dummy MRIO'!U11</f>
        <v>1.0000000000000001E-9</v>
      </c>
      <c r="AC30" s="87">
        <f t="shared" si="2"/>
        <v>1050.8674714615274</v>
      </c>
    </row>
    <row r="31" spans="1:29" x14ac:dyDescent="0.2">
      <c r="B31" s="59">
        <v>1</v>
      </c>
      <c r="C31" s="59">
        <v>1</v>
      </c>
      <c r="D31" s="60">
        <v>0</v>
      </c>
      <c r="E31" s="60">
        <v>0</v>
      </c>
      <c r="F31" s="59">
        <v>1</v>
      </c>
      <c r="G31" s="59">
        <v>1</v>
      </c>
      <c r="P31" s="14">
        <f>B31*'Dummy MRIO'!P12</f>
        <v>799.75493000060715</v>
      </c>
      <c r="Q31" s="14">
        <f>C31*'Dummy MRIO'!Q12</f>
        <v>1.0000000000000001E-9</v>
      </c>
      <c r="R31" s="30">
        <f>D31*'Dummy MRIO'!R12</f>
        <v>0</v>
      </c>
      <c r="S31" s="30">
        <f>E31*'Dummy MRIO'!S12</f>
        <v>0</v>
      </c>
      <c r="T31" s="14">
        <f>F31*'Dummy MRIO'!T12</f>
        <v>501.08802619402769</v>
      </c>
      <c r="U31" s="14">
        <f>G31*'Dummy MRIO'!U12</f>
        <v>1.0000000000000001E-9</v>
      </c>
      <c r="AC31" s="87">
        <f t="shared" si="2"/>
        <v>1300.8429561966348</v>
      </c>
    </row>
    <row r="32" spans="1:29" x14ac:dyDescent="0.2">
      <c r="B32" s="54">
        <v>1</v>
      </c>
      <c r="C32" s="54">
        <v>1</v>
      </c>
      <c r="D32" s="54">
        <v>1</v>
      </c>
      <c r="E32" s="54">
        <v>1</v>
      </c>
      <c r="F32" s="53">
        <v>0</v>
      </c>
      <c r="G32" s="53">
        <v>0</v>
      </c>
      <c r="P32" s="8">
        <f>B32*'Dummy MRIO'!P13</f>
        <v>337.64087332717776</v>
      </c>
      <c r="Q32" s="8">
        <f>C32*'Dummy MRIO'!Q13</f>
        <v>1.0000000000000001E-9</v>
      </c>
      <c r="R32" s="8">
        <f>D32*'Dummy MRIO'!R13</f>
        <v>320.10528943607409</v>
      </c>
      <c r="S32" s="8">
        <f>E32*'Dummy MRIO'!S13</f>
        <v>1.0000000000000001E-9</v>
      </c>
      <c r="T32" s="22">
        <f>F32*'Dummy MRIO'!T13</f>
        <v>0</v>
      </c>
      <c r="U32" s="22">
        <f>G32*'Dummy MRIO'!U13</f>
        <v>0</v>
      </c>
      <c r="AC32" s="87">
        <f t="shared" si="2"/>
        <v>657.74616276525182</v>
      </c>
    </row>
    <row r="33" spans="2:37" x14ac:dyDescent="0.2">
      <c r="B33" s="54">
        <v>1</v>
      </c>
      <c r="C33" s="54">
        <v>1</v>
      </c>
      <c r="D33" s="54">
        <v>1</v>
      </c>
      <c r="E33" s="54">
        <v>1</v>
      </c>
      <c r="F33" s="53">
        <v>0</v>
      </c>
      <c r="G33" s="53">
        <v>0</v>
      </c>
      <c r="P33" s="8">
        <f>B33*'Dummy MRIO'!P14</f>
        <v>478.79063187517647</v>
      </c>
      <c r="Q33" s="8">
        <f>C33*'Dummy MRIO'!Q14</f>
        <v>1.0000000000000001E-9</v>
      </c>
      <c r="R33" s="8">
        <f>D33*'Dummy MRIO'!R14</f>
        <v>13.610129892042799</v>
      </c>
      <c r="S33" s="8">
        <f>E33*'Dummy MRIO'!S14</f>
        <v>1.0000000000000001E-9</v>
      </c>
      <c r="T33" s="22">
        <f>F33*'Dummy MRIO'!T14</f>
        <v>0</v>
      </c>
      <c r="U33" s="22">
        <f>G33*'Dummy MRIO'!U14</f>
        <v>0</v>
      </c>
      <c r="AC33" s="87">
        <f t="shared" si="2"/>
        <v>492.40076176921923</v>
      </c>
    </row>
    <row r="34" spans="2:37" x14ac:dyDescent="0.2">
      <c r="B34" s="54">
        <v>1</v>
      </c>
      <c r="C34" s="54">
        <v>1</v>
      </c>
      <c r="D34" s="54">
        <v>1</v>
      </c>
      <c r="E34" s="54">
        <v>1</v>
      </c>
      <c r="F34" s="53">
        <v>0</v>
      </c>
      <c r="G34" s="53">
        <v>0</v>
      </c>
      <c r="P34" s="8">
        <f>B34*'Dummy MRIO'!P15</f>
        <v>268.94035553286375</v>
      </c>
      <c r="Q34" s="8">
        <f>C34*'Dummy MRIO'!Q15</f>
        <v>1.0000000000000001E-9</v>
      </c>
      <c r="R34" s="8">
        <f>D34*'Dummy MRIO'!R15</f>
        <v>814.21005913486135</v>
      </c>
      <c r="S34" s="8">
        <f>E34*'Dummy MRIO'!S15</f>
        <v>1.0000000000000001E-9</v>
      </c>
      <c r="T34" s="22">
        <f>F34*'Dummy MRIO'!T15</f>
        <v>0</v>
      </c>
      <c r="U34" s="22">
        <f>G34*'Dummy MRIO'!U15</f>
        <v>0</v>
      </c>
      <c r="AC34" s="87">
        <f t="shared" si="2"/>
        <v>1083.150414669725</v>
      </c>
    </row>
    <row r="35" spans="2:37" x14ac:dyDescent="0.2">
      <c r="B35" s="54">
        <v>1</v>
      </c>
      <c r="C35" s="54">
        <v>1</v>
      </c>
      <c r="D35" s="54">
        <v>1</v>
      </c>
      <c r="E35" s="54">
        <v>1</v>
      </c>
      <c r="F35" s="53">
        <v>0</v>
      </c>
      <c r="G35" s="53">
        <v>0</v>
      </c>
      <c r="P35" s="8">
        <f>B35*'Dummy MRIO'!P16</f>
        <v>700.3870757751456</v>
      </c>
      <c r="Q35" s="8">
        <f>C35*'Dummy MRIO'!Q16</f>
        <v>1.0000000000000001E-9</v>
      </c>
      <c r="R35" s="8">
        <f>D35*'Dummy MRIO'!R16</f>
        <v>822.04530343257204</v>
      </c>
      <c r="S35" s="8">
        <f>E35*'Dummy MRIO'!S16</f>
        <v>1.0000000000000001E-9</v>
      </c>
      <c r="T35" s="22">
        <f>F35*'Dummy MRIO'!T16</f>
        <v>0</v>
      </c>
      <c r="U35" s="22">
        <f>G35*'Dummy MRIO'!U16</f>
        <v>0</v>
      </c>
      <c r="AC35" s="87">
        <f t="shared" si="2"/>
        <v>1522.4323792097175</v>
      </c>
    </row>
    <row r="37" spans="2:37" x14ac:dyDescent="0.2">
      <c r="O37" t="s">
        <v>37</v>
      </c>
      <c r="AG37" t="s">
        <v>43</v>
      </c>
      <c r="AK37" t="s">
        <v>29</v>
      </c>
    </row>
    <row r="38" spans="2:37" x14ac:dyDescent="0.2">
      <c r="P38" s="87">
        <f>SUM(P24:P35)</f>
        <v>4227.792095675567</v>
      </c>
      <c r="Q38" s="87">
        <f t="shared" ref="Q38:U38" si="3">SUM(Q24:Q35)</f>
        <v>8.0000000000000005E-9</v>
      </c>
      <c r="R38" s="87">
        <f t="shared" si="3"/>
        <v>4971.0496429706</v>
      </c>
      <c r="S38" s="87">
        <f t="shared" si="3"/>
        <v>8.0000000000000005E-9</v>
      </c>
      <c r="T38" s="87">
        <f t="shared" si="3"/>
        <v>4448.8979114017966</v>
      </c>
      <c r="U38" s="87">
        <f t="shared" si="3"/>
        <v>8.0000000000000005E-9</v>
      </c>
      <c r="AC38" t="s">
        <v>39</v>
      </c>
      <c r="AG38" t="s">
        <v>0</v>
      </c>
      <c r="AH38" t="s">
        <v>1</v>
      </c>
      <c r="AI38" t="s">
        <v>2</v>
      </c>
    </row>
    <row r="39" spans="2:37" x14ac:dyDescent="0.2">
      <c r="Z39" t="s">
        <v>38</v>
      </c>
      <c r="AA39" s="8" t="s">
        <v>0</v>
      </c>
      <c r="AB39" s="8" t="s">
        <v>3</v>
      </c>
      <c r="AC39" s="87">
        <f t="shared" ref="AC39:AC50" si="4">AC5+AC24</f>
        <v>5315.8952134735864</v>
      </c>
      <c r="AF39" t="s">
        <v>41</v>
      </c>
      <c r="AG39" s="87">
        <f>SUM(P5:S5)+SUM(P24:Q24)</f>
        <v>0</v>
      </c>
      <c r="AH39" s="87">
        <f>SUM(T5:W5)+SUM(R24:S24)</f>
        <v>3103.5315054109988</v>
      </c>
      <c r="AI39" s="87">
        <f>SUM(X5:AA5)+SUM(T24:U24)</f>
        <v>2212.3637080625872</v>
      </c>
      <c r="AJ39" s="87"/>
      <c r="AK39" s="87">
        <f>SUM(AG39:AI39)</f>
        <v>5315.8952134735864</v>
      </c>
    </row>
    <row r="40" spans="2:37" x14ac:dyDescent="0.2">
      <c r="AA40" s="8" t="s">
        <v>0</v>
      </c>
      <c r="AB40" s="8" t="s">
        <v>4</v>
      </c>
      <c r="AC40" s="87">
        <f t="shared" si="4"/>
        <v>4431.1983870810309</v>
      </c>
      <c r="AG40" s="87">
        <f t="shared" ref="AG40:AG50" si="5">SUM(P6:S6)+SUM(P25:Q25)</f>
        <v>0</v>
      </c>
      <c r="AH40" s="87">
        <f t="shared" ref="AH40:AH50" si="6">SUM(T6:W6)+SUM(R25:S25)</f>
        <v>2227.4865682117729</v>
      </c>
      <c r="AI40" s="87">
        <f t="shared" ref="AI40:AI50" si="7">SUM(X6:AA6)+SUM(T25:U25)</f>
        <v>2203.7118188692584</v>
      </c>
      <c r="AK40" s="87">
        <f t="shared" ref="AK40:AK50" si="8">SUM(AG40:AI40)</f>
        <v>4431.1983870810309</v>
      </c>
    </row>
    <row r="41" spans="2:37" x14ac:dyDescent="0.2">
      <c r="AA41" s="8" t="s">
        <v>0</v>
      </c>
      <c r="AB41" s="8" t="s">
        <v>5</v>
      </c>
      <c r="AC41" s="87">
        <f t="shared" si="4"/>
        <v>4979.9984178985351</v>
      </c>
      <c r="AG41" s="87">
        <f t="shared" si="5"/>
        <v>0</v>
      </c>
      <c r="AH41" s="87">
        <f t="shared" si="6"/>
        <v>2079.1620204102937</v>
      </c>
      <c r="AI41" s="87">
        <f t="shared" si="7"/>
        <v>2900.8363974882413</v>
      </c>
      <c r="AK41" s="87">
        <f t="shared" si="8"/>
        <v>4979.9984178985351</v>
      </c>
    </row>
    <row r="42" spans="2:37" x14ac:dyDescent="0.2">
      <c r="AA42" s="8" t="s">
        <v>0</v>
      </c>
      <c r="AB42" s="8" t="s">
        <v>6</v>
      </c>
      <c r="AC42" s="87">
        <f t="shared" si="4"/>
        <v>5778.1309190962002</v>
      </c>
      <c r="AG42" s="87">
        <f t="shared" si="5"/>
        <v>0</v>
      </c>
      <c r="AH42" s="87">
        <f t="shared" si="6"/>
        <v>3460.7247691305456</v>
      </c>
      <c r="AI42" s="87">
        <f t="shared" si="7"/>
        <v>2317.406149965655</v>
      </c>
      <c r="AK42" s="87">
        <f t="shared" si="8"/>
        <v>5778.1309190962002</v>
      </c>
    </row>
    <row r="43" spans="2:37" x14ac:dyDescent="0.2">
      <c r="AA43" s="12" t="s">
        <v>1</v>
      </c>
      <c r="AB43" s="12" t="s">
        <v>3</v>
      </c>
      <c r="AC43" s="87">
        <f t="shared" si="4"/>
        <v>5299.6843684137075</v>
      </c>
      <c r="AF43" t="s">
        <v>40</v>
      </c>
      <c r="AG43" s="87">
        <f t="shared" si="5"/>
        <v>2828.7115460325617</v>
      </c>
      <c r="AH43" s="87">
        <f t="shared" si="6"/>
        <v>0</v>
      </c>
      <c r="AI43" s="87">
        <f t="shared" si="7"/>
        <v>2470.9728223811453</v>
      </c>
      <c r="AK43" s="87">
        <f t="shared" si="8"/>
        <v>5299.6843684137075</v>
      </c>
    </row>
    <row r="44" spans="2:37" x14ac:dyDescent="0.2">
      <c r="AA44" s="10" t="s">
        <v>1</v>
      </c>
      <c r="AB44" s="10" t="s">
        <v>4</v>
      </c>
      <c r="AC44" s="87">
        <f t="shared" si="4"/>
        <v>7172.8088358216</v>
      </c>
      <c r="AG44" s="87">
        <f t="shared" si="5"/>
        <v>3995.236971497261</v>
      </c>
      <c r="AH44" s="87">
        <f t="shared" si="6"/>
        <v>0</v>
      </c>
      <c r="AI44" s="87">
        <f t="shared" si="7"/>
        <v>3177.5718643243385</v>
      </c>
      <c r="AK44" s="87">
        <f t="shared" si="8"/>
        <v>7172.8088358215991</v>
      </c>
    </row>
    <row r="45" spans="2:37" x14ac:dyDescent="0.2">
      <c r="AA45" s="10" t="s">
        <v>1</v>
      </c>
      <c r="AB45" s="10" t="s">
        <v>5</v>
      </c>
      <c r="AC45" s="87">
        <f t="shared" si="4"/>
        <v>4610.2160439342661</v>
      </c>
      <c r="AG45" s="87">
        <f t="shared" si="5"/>
        <v>1738.3551377174349</v>
      </c>
      <c r="AH45" s="87">
        <f t="shared" si="6"/>
        <v>0</v>
      </c>
      <c r="AI45" s="87">
        <f t="shared" si="7"/>
        <v>2871.8609062168307</v>
      </c>
      <c r="AK45" s="87">
        <f t="shared" si="8"/>
        <v>4610.2160439342661</v>
      </c>
    </row>
    <row r="46" spans="2:37" x14ac:dyDescent="0.2">
      <c r="AA46" s="14" t="s">
        <v>1</v>
      </c>
      <c r="AB46" s="14" t="s">
        <v>6</v>
      </c>
      <c r="AC46" s="87">
        <f t="shared" si="4"/>
        <v>5022.2340720868151</v>
      </c>
      <c r="AG46" s="87">
        <f t="shared" si="5"/>
        <v>2680.0498832676276</v>
      </c>
      <c r="AH46" s="87">
        <f t="shared" si="6"/>
        <v>0</v>
      </c>
      <c r="AI46" s="87">
        <f t="shared" si="7"/>
        <v>2342.1841888191884</v>
      </c>
      <c r="AK46" s="87">
        <f t="shared" si="8"/>
        <v>5022.234072086816</v>
      </c>
    </row>
    <row r="47" spans="2:37" x14ac:dyDescent="0.2">
      <c r="AA47" s="8" t="s">
        <v>2</v>
      </c>
      <c r="AB47" s="8" t="s">
        <v>3</v>
      </c>
      <c r="AC47" s="87">
        <f t="shared" si="4"/>
        <v>4933.7955255461948</v>
      </c>
      <c r="AF47" t="s">
        <v>42</v>
      </c>
      <c r="AG47" s="87">
        <f t="shared" si="5"/>
        <v>1964.4871248826557</v>
      </c>
      <c r="AH47" s="87">
        <f t="shared" si="6"/>
        <v>2969.308400663539</v>
      </c>
      <c r="AI47" s="87">
        <f t="shared" si="7"/>
        <v>0</v>
      </c>
      <c r="AK47" s="87">
        <f t="shared" si="8"/>
        <v>4933.7955255461948</v>
      </c>
    </row>
    <row r="48" spans="2:37" x14ac:dyDescent="0.2">
      <c r="AA48" s="8" t="s">
        <v>2</v>
      </c>
      <c r="AB48" s="8" t="s">
        <v>4</v>
      </c>
      <c r="AC48" s="87">
        <f t="shared" si="4"/>
        <v>4026.9383540025119</v>
      </c>
      <c r="AG48" s="87">
        <f t="shared" si="5"/>
        <v>2177.8409765773285</v>
      </c>
      <c r="AH48" s="87">
        <f t="shared" si="6"/>
        <v>1849.0973774251831</v>
      </c>
      <c r="AI48" s="87">
        <f t="shared" si="7"/>
        <v>0</v>
      </c>
      <c r="AK48" s="87">
        <f t="shared" si="8"/>
        <v>4026.9383540025119</v>
      </c>
    </row>
    <row r="49" spans="27:37" x14ac:dyDescent="0.2">
      <c r="AA49" s="8" t="s">
        <v>2</v>
      </c>
      <c r="AB49" s="8" t="s">
        <v>5</v>
      </c>
      <c r="AC49" s="87">
        <f t="shared" si="4"/>
        <v>5197.2331762645126</v>
      </c>
      <c r="AG49" s="87">
        <f t="shared" si="5"/>
        <v>1867.323173470179</v>
      </c>
      <c r="AH49" s="87">
        <f t="shared" si="6"/>
        <v>3329.9100027943332</v>
      </c>
      <c r="AI49" s="87">
        <f t="shared" si="7"/>
        <v>0</v>
      </c>
      <c r="AK49" s="87">
        <f t="shared" si="8"/>
        <v>5197.2331762645117</v>
      </c>
    </row>
    <row r="50" spans="27:37" x14ac:dyDescent="0.2">
      <c r="AA50" s="8" t="s">
        <v>2</v>
      </c>
      <c r="AB50" s="8" t="s">
        <v>6</v>
      </c>
      <c r="AC50" s="87">
        <f t="shared" si="4"/>
        <v>6232.737011721485</v>
      </c>
      <c r="AG50" s="87">
        <f t="shared" si="5"/>
        <v>3248.1112048350055</v>
      </c>
      <c r="AH50" s="87">
        <f t="shared" si="6"/>
        <v>2984.6258068864799</v>
      </c>
      <c r="AI50" s="87">
        <f t="shared" si="7"/>
        <v>0</v>
      </c>
      <c r="AK50" s="87">
        <f t="shared" si="8"/>
        <v>6232.737011721485</v>
      </c>
    </row>
    <row r="51" spans="27:37" x14ac:dyDescent="0.2">
      <c r="AC51" s="87"/>
    </row>
    <row r="52" spans="27:37" x14ac:dyDescent="0.2">
      <c r="AC52" s="87"/>
      <c r="AF52" t="s">
        <v>44</v>
      </c>
      <c r="AK52" t="s">
        <v>46</v>
      </c>
    </row>
    <row r="53" spans="27:37" x14ac:dyDescent="0.2">
      <c r="AF53" t="s">
        <v>45</v>
      </c>
      <c r="AG53" s="87">
        <f>SUM(AG39:AG50)</f>
        <v>20500.116018280056</v>
      </c>
      <c r="AH53" s="87">
        <f>SUM(AH39:AH50)</f>
        <v>22003.84645093315</v>
      </c>
      <c r="AI53" s="87">
        <f>SUM(AI39:AI50)</f>
        <v>20496.907856127244</v>
      </c>
      <c r="AK53" s="89">
        <f>SUM(AG53:AI53)/SUM(AG54:AI54)</f>
        <v>1.0000000000000002</v>
      </c>
    </row>
    <row r="54" spans="27:37" x14ac:dyDescent="0.2">
      <c r="AF54" t="s">
        <v>8</v>
      </c>
      <c r="AG54" s="87">
        <f>SUM(AK39:AK42)</f>
        <v>20505.222937549355</v>
      </c>
      <c r="AH54" s="87">
        <f>SUM(AK43:AK46)</f>
        <v>22104.943320256389</v>
      </c>
      <c r="AI54" s="87">
        <f>SUM(AK47:AK50)</f>
        <v>20390.704067534702</v>
      </c>
      <c r="AK54" s="8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Full Eora MRIO Layout</vt:lpstr>
      <vt:lpstr>M vs TYV layout</vt:lpstr>
      <vt:lpstr>MRIO Matrix Names</vt:lpstr>
      <vt:lpstr>Individual Country Table Layout</vt:lpstr>
      <vt:lpstr>Dummy MRIO</vt:lpstr>
      <vt:lpstr>Sector classifications</vt:lpstr>
      <vt:lpstr>Using Trade Masks</vt:lpstr>
      <vt:lpstr>'MRIO Matrix Names'!Print_Area</vt:lpstr>
    </vt:vector>
  </TitlesOfParts>
  <Company>UNSW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Wiedmann</dc:creator>
  <cp:lastModifiedBy>Daniel Dean Moran</cp:lastModifiedBy>
  <dcterms:created xsi:type="dcterms:W3CDTF">2014-08-18T09:52:44Z</dcterms:created>
  <dcterms:modified xsi:type="dcterms:W3CDTF">2026-01-24T12:07:52Z</dcterms:modified>
</cp:coreProperties>
</file>